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710" yWindow="570" windowWidth="14805" windowHeight="10305" activeTab="7"/>
  </bookViews>
  <sheets>
    <sheet name="Авангард" sheetId="18" r:id="rId1"/>
    <sheet name="МДФ" sheetId="9" r:id="rId2"/>
    <sheet name="Юмас" sheetId="8" r:id="rId3"/>
    <sheet name="Пионер-2" sheetId="7" r:id="rId4"/>
    <sheet name="Самарово" sheetId="6" r:id="rId5"/>
    <sheet name="Западная" sheetId="5" r:id="rId6"/>
    <sheet name="ГИБДД" sheetId="4" r:id="rId7"/>
    <sheet name="Ярки" sheetId="19" r:id="rId8"/>
  </sheets>
  <externalReferences>
    <externalReference r:id="rId9"/>
    <externalReference r:id="rId10"/>
  </externalReferences>
  <definedNames>
    <definedName name="_xlnm.Print_Area" localSheetId="0">Авангард!$A$1:$CA$61</definedName>
    <definedName name="_xlnm.Print_Area" localSheetId="6">ГИБДД!$A$1:$BL$135</definedName>
    <definedName name="_xlnm.Print_Area" localSheetId="5">Западная!$A$1:$BL$116</definedName>
    <definedName name="_xlnm.Print_Area" localSheetId="1">МДФ!$A$1:$BM$103</definedName>
    <definedName name="_xlnm.Print_Area" localSheetId="3">'Пионер-2'!$A$1:$BM$156</definedName>
    <definedName name="_xlnm.Print_Area" localSheetId="4">Самарово!$A$1:$BL$126</definedName>
    <definedName name="_xlnm.Print_Area" localSheetId="2">Юмас!$A$1:$BM$113</definedName>
  </definedNames>
  <calcPr calcId="145621"/>
</workbook>
</file>

<file path=xl/calcChain.xml><?xml version="1.0" encoding="utf-8"?>
<calcChain xmlns="http://schemas.openxmlformats.org/spreadsheetml/2006/main">
  <c r="CA32" i="19" l="1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CA31" i="19"/>
  <c r="CA33" i="19" s="1"/>
  <c r="BZ31" i="19"/>
  <c r="BZ33" i="19" s="1"/>
  <c r="BY31" i="19"/>
  <c r="BY33" i="19" s="1"/>
  <c r="BX31" i="19"/>
  <c r="BX33" i="19" s="1"/>
  <c r="BW31" i="19"/>
  <c r="BW33" i="19" s="1"/>
  <c r="BV31" i="19"/>
  <c r="BV33" i="19" s="1"/>
  <c r="BU31" i="19"/>
  <c r="BU33" i="19" s="1"/>
  <c r="BT31" i="19"/>
  <c r="BT33" i="19" s="1"/>
  <c r="BS31" i="19"/>
  <c r="BS33" i="19" s="1"/>
  <c r="BR31" i="19"/>
  <c r="BR33" i="19" s="1"/>
  <c r="BQ31" i="19"/>
  <c r="BQ33" i="19" s="1"/>
  <c r="BP31" i="19"/>
  <c r="BP33" i="19" s="1"/>
  <c r="BO31" i="19"/>
  <c r="BO33" i="19" s="1"/>
  <c r="BN31" i="19"/>
  <c r="BN33" i="19" s="1"/>
  <c r="BM31" i="19"/>
  <c r="BM33" i="19" s="1"/>
  <c r="BL31" i="19"/>
  <c r="BL33" i="19" s="1"/>
  <c r="BK31" i="19"/>
  <c r="BK33" i="19" s="1"/>
  <c r="BJ31" i="19"/>
  <c r="BJ33" i="19" s="1"/>
  <c r="BI31" i="19"/>
  <c r="BI33" i="19" s="1"/>
  <c r="BH31" i="19"/>
  <c r="BH33" i="19" s="1"/>
  <c r="BG31" i="19"/>
  <c r="BG33" i="19" s="1"/>
  <c r="BF31" i="19"/>
  <c r="BF33" i="19" s="1"/>
  <c r="BE31" i="19"/>
  <c r="BE33" i="19" s="1"/>
  <c r="BD31" i="19"/>
  <c r="BD33" i="19" s="1"/>
  <c r="BC31" i="19"/>
  <c r="BC33" i="19" s="1"/>
  <c r="BB31" i="19"/>
  <c r="BB33" i="19" s="1"/>
  <c r="BA31" i="19"/>
  <c r="BA33" i="19" s="1"/>
  <c r="AZ31" i="19"/>
  <c r="AZ33" i="19" s="1"/>
  <c r="AY31" i="19"/>
  <c r="AY33" i="19" s="1"/>
  <c r="AX31" i="19"/>
  <c r="AX33" i="19" s="1"/>
  <c r="AW31" i="19"/>
  <c r="AW33" i="19" s="1"/>
  <c r="AV31" i="19"/>
  <c r="AV33" i="19" s="1"/>
  <c r="AU31" i="19"/>
  <c r="AU33" i="19" s="1"/>
  <c r="AT31" i="19"/>
  <c r="AT33" i="19" s="1"/>
  <c r="AS31" i="19"/>
  <c r="AS33" i="19" s="1"/>
  <c r="AR31" i="19"/>
  <c r="AR33" i="19" s="1"/>
  <c r="AQ31" i="19"/>
  <c r="AQ33" i="19" s="1"/>
  <c r="AP31" i="19"/>
  <c r="AP33" i="19" s="1"/>
  <c r="AO31" i="19"/>
  <c r="AO33" i="19" s="1"/>
  <c r="AN31" i="19"/>
  <c r="AN33" i="19" s="1"/>
  <c r="AM31" i="19"/>
  <c r="AM33" i="19" s="1"/>
  <c r="AL31" i="19"/>
  <c r="AL33" i="19" s="1"/>
  <c r="AK31" i="19"/>
  <c r="AK33" i="19" s="1"/>
  <c r="AJ31" i="19"/>
  <c r="AJ33" i="19" s="1"/>
  <c r="AI31" i="19"/>
  <c r="AI33" i="19" s="1"/>
  <c r="AH31" i="19"/>
  <c r="AH33" i="19" s="1"/>
  <c r="AG31" i="19"/>
  <c r="AG33" i="19" s="1"/>
  <c r="AF31" i="19"/>
  <c r="AF33" i="19" s="1"/>
  <c r="AE31" i="19"/>
  <c r="AE33" i="19" s="1"/>
  <c r="AD31" i="19"/>
  <c r="AD33" i="19" s="1"/>
  <c r="AC31" i="19"/>
  <c r="AC33" i="19" s="1"/>
  <c r="AB31" i="19"/>
  <c r="AB33" i="19" s="1"/>
  <c r="AA31" i="19"/>
  <c r="AA33" i="19" s="1"/>
  <c r="Z31" i="19"/>
  <c r="Z33" i="19" s="1"/>
  <c r="Y31" i="19"/>
  <c r="Y33" i="19" s="1"/>
  <c r="X31" i="19"/>
  <c r="X33" i="19" s="1"/>
  <c r="W31" i="19"/>
  <c r="W33" i="19" s="1"/>
  <c r="V31" i="19"/>
  <c r="V33" i="19" s="1"/>
  <c r="U31" i="19"/>
  <c r="U33" i="19" s="1"/>
  <c r="T31" i="19"/>
  <c r="T33" i="19" s="1"/>
  <c r="S31" i="19"/>
  <c r="S33" i="19" s="1"/>
  <c r="R31" i="19"/>
  <c r="R33" i="19" s="1"/>
  <c r="Q31" i="19"/>
  <c r="Q33" i="19" s="1"/>
  <c r="P31" i="19"/>
  <c r="P33" i="19" s="1"/>
  <c r="O31" i="19"/>
  <c r="O33" i="19" s="1"/>
  <c r="N31" i="19"/>
  <c r="N33" i="19" s="1"/>
  <c r="M31" i="19"/>
  <c r="M33" i="19" s="1"/>
  <c r="L31" i="19"/>
  <c r="L33" i="19" s="1"/>
  <c r="K31" i="19"/>
  <c r="K33" i="19" s="1"/>
  <c r="J31" i="19"/>
  <c r="J33" i="19" s="1"/>
  <c r="I31" i="19"/>
  <c r="I33" i="19" s="1"/>
  <c r="H31" i="19"/>
  <c r="H33" i="19" s="1"/>
  <c r="CA23" i="19"/>
  <c r="BZ23" i="19"/>
  <c r="BY23" i="19"/>
  <c r="BX23" i="19"/>
  <c r="BW23" i="19"/>
  <c r="BV23" i="19"/>
  <c r="BU23" i="19"/>
  <c r="BT23" i="19"/>
  <c r="BS23" i="19"/>
  <c r="BR23" i="19"/>
  <c r="BQ23" i="19"/>
  <c r="BP23" i="19"/>
  <c r="BO23" i="19"/>
  <c r="BN23" i="19"/>
  <c r="BM23" i="19"/>
  <c r="BL23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CA22" i="19"/>
  <c r="BZ22" i="19"/>
  <c r="BY22" i="19"/>
  <c r="BX22" i="19"/>
  <c r="BW22" i="19"/>
  <c r="BV22" i="19"/>
  <c r="BU22" i="19"/>
  <c r="BT22" i="19"/>
  <c r="BS22" i="19"/>
  <c r="BR22" i="19"/>
  <c r="BQ22" i="19"/>
  <c r="BP22" i="19"/>
  <c r="BO22" i="19"/>
  <c r="BN22" i="19"/>
  <c r="BM22" i="19"/>
  <c r="BL22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BZ3" i="19"/>
  <c r="C25" i="19" l="1"/>
  <c r="E25" i="19"/>
  <c r="BZ3" i="18"/>
  <c r="Z80" i="9" l="1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X79" i="9"/>
  <c r="U79" i="9"/>
  <c r="R79" i="9"/>
  <c r="O79" i="9"/>
  <c r="L79" i="9"/>
  <c r="I79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BK30" i="9"/>
  <c r="BH30" i="9"/>
  <c r="BE30" i="9"/>
  <c r="BB30" i="9"/>
  <c r="AY30" i="9"/>
  <c r="AV30" i="9"/>
  <c r="AS30" i="9"/>
  <c r="AP30" i="9"/>
  <c r="AM30" i="9"/>
  <c r="AJ30" i="9"/>
  <c r="AG30" i="9"/>
  <c r="AD30" i="9"/>
  <c r="AA30" i="9"/>
  <c r="X30" i="9"/>
  <c r="U30" i="9"/>
  <c r="R30" i="9"/>
  <c r="O30" i="9"/>
  <c r="L30" i="9"/>
  <c r="I30" i="9"/>
  <c r="X90" i="8"/>
  <c r="U90" i="8"/>
  <c r="R90" i="8"/>
  <c r="O90" i="8"/>
  <c r="L90" i="8"/>
  <c r="I90" i="8"/>
  <c r="X89" i="8"/>
  <c r="U89" i="8"/>
  <c r="R89" i="8"/>
  <c r="O89" i="8"/>
  <c r="L89" i="8"/>
  <c r="I89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BK36" i="8"/>
  <c r="BH36" i="8"/>
  <c r="BE36" i="8"/>
  <c r="BB36" i="8"/>
  <c r="AY36" i="8"/>
  <c r="AV36" i="8"/>
  <c r="AS36" i="8"/>
  <c r="AP36" i="8"/>
  <c r="AM36" i="8"/>
  <c r="AJ36" i="8"/>
  <c r="AG36" i="8"/>
  <c r="AD36" i="8"/>
  <c r="AA36" i="8"/>
  <c r="X36" i="8"/>
  <c r="U36" i="8"/>
  <c r="R36" i="8"/>
  <c r="O36" i="8"/>
  <c r="L36" i="8"/>
  <c r="I36" i="8"/>
  <c r="BK35" i="8"/>
  <c r="BH35" i="8"/>
  <c r="BE35" i="8"/>
  <c r="BB35" i="8"/>
  <c r="AY35" i="8"/>
  <c r="AV35" i="8"/>
  <c r="AS35" i="8"/>
  <c r="AP35" i="8"/>
  <c r="AM35" i="8"/>
  <c r="AJ35" i="8"/>
  <c r="AG35" i="8"/>
  <c r="AD35" i="8"/>
  <c r="AA35" i="8"/>
  <c r="X35" i="8"/>
  <c r="U35" i="8"/>
  <c r="R35" i="8"/>
  <c r="O35" i="8"/>
  <c r="L35" i="8"/>
  <c r="I35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G38" i="8" s="1"/>
  <c r="J34" i="8"/>
  <c r="D38" i="8" s="1"/>
  <c r="I34" i="8"/>
  <c r="W110" i="7" l="1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V118" i="6"/>
  <c r="Q118" i="6"/>
  <c r="P118" i="6"/>
  <c r="K118" i="6"/>
  <c r="J118" i="6"/>
  <c r="V116" i="6"/>
  <c r="T116" i="6"/>
  <c r="T118" i="6" s="1"/>
  <c r="S116" i="6"/>
  <c r="S118" i="6" s="1"/>
  <c r="R119" i="6" s="1"/>
  <c r="Q116" i="6"/>
  <c r="P116" i="6"/>
  <c r="N116" i="6"/>
  <c r="N118" i="6" s="1"/>
  <c r="M116" i="6"/>
  <c r="M118" i="6" s="1"/>
  <c r="L119" i="6" s="1"/>
  <c r="K116" i="6"/>
  <c r="J116" i="6"/>
  <c r="H116" i="6"/>
  <c r="H118" i="6" s="1"/>
  <c r="V104" i="6"/>
  <c r="S104" i="6"/>
  <c r="R104" i="6"/>
  <c r="O104" i="6"/>
  <c r="N104" i="6"/>
  <c r="K104" i="6"/>
  <c r="J104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V102" i="6"/>
  <c r="U102" i="6"/>
  <c r="U104" i="6" s="1"/>
  <c r="T102" i="6"/>
  <c r="T104" i="6" s="1"/>
  <c r="S102" i="6"/>
  <c r="R102" i="6"/>
  <c r="Q102" i="6"/>
  <c r="Q104" i="6" s="1"/>
  <c r="P102" i="6"/>
  <c r="P104" i="6" s="1"/>
  <c r="O102" i="6"/>
  <c r="N102" i="6"/>
  <c r="M102" i="6"/>
  <c r="M104" i="6" s="1"/>
  <c r="L102" i="6"/>
  <c r="L104" i="6" s="1"/>
  <c r="K102" i="6"/>
  <c r="J102" i="6"/>
  <c r="I102" i="6"/>
  <c r="I104" i="6" s="1"/>
  <c r="H102" i="6"/>
  <c r="H104" i="6" s="1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V80" i="6"/>
  <c r="U80" i="6"/>
  <c r="S80" i="6"/>
  <c r="R80" i="6"/>
  <c r="P80" i="6"/>
  <c r="O80" i="6"/>
  <c r="N80" i="6"/>
  <c r="M80" i="6"/>
  <c r="L80" i="6"/>
  <c r="K80" i="6"/>
  <c r="J80" i="6"/>
  <c r="I80" i="6"/>
  <c r="H80" i="6"/>
  <c r="T72" i="6"/>
  <c r="T80" i="6" s="1"/>
  <c r="Q72" i="6"/>
  <c r="Q80" i="6" s="1"/>
  <c r="N72" i="6"/>
  <c r="K72" i="6"/>
  <c r="BJ59" i="6"/>
  <c r="BI59" i="6"/>
  <c r="BD59" i="6"/>
  <c r="BC59" i="6"/>
  <c r="AX59" i="6"/>
  <c r="AW59" i="6"/>
  <c r="AR59" i="6"/>
  <c r="AQ59" i="6"/>
  <c r="AL59" i="6"/>
  <c r="AK59" i="6"/>
  <c r="AF59" i="6"/>
  <c r="AE59" i="6"/>
  <c r="Z59" i="6"/>
  <c r="Y59" i="6"/>
  <c r="T59" i="6"/>
  <c r="S59" i="6"/>
  <c r="N59" i="6"/>
  <c r="M59" i="6"/>
  <c r="H59" i="6"/>
  <c r="BL57" i="6"/>
  <c r="BL59" i="6" s="1"/>
  <c r="BK60" i="6" s="1"/>
  <c r="BJ57" i="6"/>
  <c r="BI57" i="6"/>
  <c r="BG57" i="6"/>
  <c r="BG59" i="6" s="1"/>
  <c r="BF57" i="6"/>
  <c r="BF59" i="6" s="1"/>
  <c r="BE60" i="6" s="1"/>
  <c r="BD57" i="6"/>
  <c r="BC57" i="6"/>
  <c r="BA57" i="6"/>
  <c r="BA59" i="6" s="1"/>
  <c r="AZ57" i="6"/>
  <c r="AZ59" i="6" s="1"/>
  <c r="AY60" i="6" s="1"/>
  <c r="AX57" i="6"/>
  <c r="AW57" i="6"/>
  <c r="AU57" i="6"/>
  <c r="AU59" i="6" s="1"/>
  <c r="AT57" i="6"/>
  <c r="AT59" i="6" s="1"/>
  <c r="AS60" i="6" s="1"/>
  <c r="AR57" i="6"/>
  <c r="AQ57" i="6"/>
  <c r="AO57" i="6"/>
  <c r="AO59" i="6" s="1"/>
  <c r="AN57" i="6"/>
  <c r="AN59" i="6" s="1"/>
  <c r="AM60" i="6" s="1"/>
  <c r="AL57" i="6"/>
  <c r="AK57" i="6"/>
  <c r="AI57" i="6"/>
  <c r="AI59" i="6" s="1"/>
  <c r="AH57" i="6"/>
  <c r="AH59" i="6" s="1"/>
  <c r="AG60" i="6" s="1"/>
  <c r="AF57" i="6"/>
  <c r="AE57" i="6"/>
  <c r="AC57" i="6"/>
  <c r="AC59" i="6" s="1"/>
  <c r="AB57" i="6"/>
  <c r="AB59" i="6" s="1"/>
  <c r="AA60" i="6" s="1"/>
  <c r="Z57" i="6"/>
  <c r="Y57" i="6"/>
  <c r="W57" i="6"/>
  <c r="W59" i="6" s="1"/>
  <c r="V57" i="6"/>
  <c r="V59" i="6" s="1"/>
  <c r="U60" i="6" s="1"/>
  <c r="T57" i="6"/>
  <c r="S57" i="6"/>
  <c r="Q57" i="6"/>
  <c r="Q59" i="6" s="1"/>
  <c r="P57" i="6"/>
  <c r="P59" i="6" s="1"/>
  <c r="O60" i="6" s="1"/>
  <c r="N57" i="6"/>
  <c r="M57" i="6"/>
  <c r="K57" i="6"/>
  <c r="K59" i="6" s="1"/>
  <c r="J57" i="6"/>
  <c r="J59" i="6" s="1"/>
  <c r="I60" i="6" s="1"/>
  <c r="H57" i="6"/>
  <c r="BJ45" i="6"/>
  <c r="BF45" i="6"/>
  <c r="BB45" i="6"/>
  <c r="AX45" i="6"/>
  <c r="AT45" i="6"/>
  <c r="AP45" i="6"/>
  <c r="AL45" i="6"/>
  <c r="AH45" i="6"/>
  <c r="AD45" i="6"/>
  <c r="Z45" i="6"/>
  <c r="V45" i="6"/>
  <c r="R45" i="6"/>
  <c r="N45" i="6"/>
  <c r="J45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BL43" i="6"/>
  <c r="BL45" i="6" s="1"/>
  <c r="BK43" i="6"/>
  <c r="BK45" i="6" s="1"/>
  <c r="BJ43" i="6"/>
  <c r="BI43" i="6"/>
  <c r="BI45" i="6" s="1"/>
  <c r="BH43" i="6"/>
  <c r="BH45" i="6" s="1"/>
  <c r="BG43" i="6"/>
  <c r="BG45" i="6" s="1"/>
  <c r="BF43" i="6"/>
  <c r="BE43" i="6"/>
  <c r="BE45" i="6" s="1"/>
  <c r="BD43" i="6"/>
  <c r="BD45" i="6" s="1"/>
  <c r="BC43" i="6"/>
  <c r="BC45" i="6" s="1"/>
  <c r="BB43" i="6"/>
  <c r="BA43" i="6"/>
  <c r="BA45" i="6" s="1"/>
  <c r="AZ43" i="6"/>
  <c r="AZ45" i="6" s="1"/>
  <c r="AY43" i="6"/>
  <c r="AY45" i="6" s="1"/>
  <c r="AX43" i="6"/>
  <c r="AW43" i="6"/>
  <c r="AW45" i="6" s="1"/>
  <c r="AV43" i="6"/>
  <c r="AV45" i="6" s="1"/>
  <c r="AU43" i="6"/>
  <c r="AU45" i="6" s="1"/>
  <c r="AT43" i="6"/>
  <c r="AS43" i="6"/>
  <c r="AS45" i="6" s="1"/>
  <c r="AR43" i="6"/>
  <c r="AR45" i="6" s="1"/>
  <c r="AQ43" i="6"/>
  <c r="AQ45" i="6" s="1"/>
  <c r="AP43" i="6"/>
  <c r="AO43" i="6"/>
  <c r="AO45" i="6" s="1"/>
  <c r="AN43" i="6"/>
  <c r="AN45" i="6" s="1"/>
  <c r="AM43" i="6"/>
  <c r="AM45" i="6" s="1"/>
  <c r="AL43" i="6"/>
  <c r="AK43" i="6"/>
  <c r="AK45" i="6" s="1"/>
  <c r="AJ43" i="6"/>
  <c r="AJ45" i="6" s="1"/>
  <c r="AI43" i="6"/>
  <c r="AI45" i="6" s="1"/>
  <c r="AH43" i="6"/>
  <c r="AG43" i="6"/>
  <c r="AG45" i="6" s="1"/>
  <c r="AF43" i="6"/>
  <c r="AF45" i="6" s="1"/>
  <c r="AE43" i="6"/>
  <c r="AE45" i="6" s="1"/>
  <c r="AD43" i="6"/>
  <c r="AC43" i="6"/>
  <c r="AC45" i="6" s="1"/>
  <c r="AB43" i="6"/>
  <c r="AB45" i="6" s="1"/>
  <c r="AA43" i="6"/>
  <c r="AA45" i="6" s="1"/>
  <c r="Z43" i="6"/>
  <c r="Y43" i="6"/>
  <c r="Y45" i="6" s="1"/>
  <c r="X43" i="6"/>
  <c r="X45" i="6" s="1"/>
  <c r="W43" i="6"/>
  <c r="W45" i="6" s="1"/>
  <c r="V43" i="6"/>
  <c r="U43" i="6"/>
  <c r="U45" i="6" s="1"/>
  <c r="T43" i="6"/>
  <c r="T45" i="6" s="1"/>
  <c r="S43" i="6"/>
  <c r="S45" i="6" s="1"/>
  <c r="R43" i="6"/>
  <c r="Q43" i="6"/>
  <c r="Q45" i="6" s="1"/>
  <c r="P43" i="6"/>
  <c r="P45" i="6" s="1"/>
  <c r="O43" i="6"/>
  <c r="O45" i="6" s="1"/>
  <c r="N43" i="6"/>
  <c r="M43" i="6"/>
  <c r="M45" i="6" s="1"/>
  <c r="L43" i="6"/>
  <c r="L45" i="6" s="1"/>
  <c r="K43" i="6"/>
  <c r="K45" i="6" s="1"/>
  <c r="J43" i="6"/>
  <c r="I43" i="6"/>
  <c r="I45" i="6" s="1"/>
  <c r="H43" i="6"/>
  <c r="H45" i="6" s="1"/>
  <c r="H36" i="6"/>
  <c r="H44" i="6" s="1"/>
  <c r="H35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BL21" i="6"/>
  <c r="BK21" i="6"/>
  <c r="BI21" i="6"/>
  <c r="BH21" i="6"/>
  <c r="BF21" i="6"/>
  <c r="BE21" i="6"/>
  <c r="BD21" i="6"/>
  <c r="BC21" i="6"/>
  <c r="BB21" i="6"/>
  <c r="AZ21" i="6"/>
  <c r="AY21" i="6"/>
  <c r="AW21" i="6"/>
  <c r="AV21" i="6"/>
  <c r="AT21" i="6"/>
  <c r="AS21" i="6"/>
  <c r="AR21" i="6"/>
  <c r="AQ21" i="6"/>
  <c r="AP21" i="6"/>
  <c r="AN21" i="6"/>
  <c r="AM21" i="6"/>
  <c r="AK21" i="6"/>
  <c r="AJ21" i="6"/>
  <c r="AH21" i="6"/>
  <c r="AG21" i="6"/>
  <c r="AF21" i="6"/>
  <c r="AE21" i="6"/>
  <c r="AD21" i="6"/>
  <c r="AB21" i="6"/>
  <c r="AA21" i="6"/>
  <c r="Y21" i="6"/>
  <c r="X21" i="6"/>
  <c r="V21" i="6"/>
  <c r="U21" i="6"/>
  <c r="T21" i="6"/>
  <c r="S21" i="6"/>
  <c r="R21" i="6"/>
  <c r="P21" i="6"/>
  <c r="O21" i="6"/>
  <c r="M21" i="6"/>
  <c r="L21" i="6"/>
  <c r="J21" i="6"/>
  <c r="I21" i="6"/>
  <c r="H21" i="6"/>
  <c r="BJ7" i="6"/>
  <c r="BJ21" i="6" s="1"/>
  <c r="BG7" i="6"/>
  <c r="BG21" i="6" s="1"/>
  <c r="BD7" i="6"/>
  <c r="BA7" i="6"/>
  <c r="BA21" i="6" s="1"/>
  <c r="AX7" i="6"/>
  <c r="AX21" i="6" s="1"/>
  <c r="AU7" i="6"/>
  <c r="AU21" i="6" s="1"/>
  <c r="AR7" i="6"/>
  <c r="AO7" i="6"/>
  <c r="AO21" i="6" s="1"/>
  <c r="AL7" i="6"/>
  <c r="AL21" i="6" s="1"/>
  <c r="AI7" i="6"/>
  <c r="AI21" i="6" s="1"/>
  <c r="AF7" i="6"/>
  <c r="AC7" i="6"/>
  <c r="AC21" i="6" s="1"/>
  <c r="Z7" i="6"/>
  <c r="Z21" i="6" s="1"/>
  <c r="W7" i="6"/>
  <c r="W21" i="6" s="1"/>
  <c r="T7" i="6"/>
  <c r="Q7" i="6"/>
  <c r="Q21" i="6" s="1"/>
  <c r="N7" i="6"/>
  <c r="N21" i="6" s="1"/>
  <c r="K7" i="6"/>
  <c r="K21" i="6" s="1"/>
  <c r="V108" i="5"/>
  <c r="U109" i="5" s="1"/>
  <c r="T108" i="5"/>
  <c r="S108" i="5"/>
  <c r="Q108" i="5"/>
  <c r="R109" i="5" s="1"/>
  <c r="P108" i="5"/>
  <c r="O109" i="5" s="1"/>
  <c r="N108" i="5"/>
  <c r="M108" i="5"/>
  <c r="L109" i="5" s="1"/>
  <c r="K108" i="5"/>
  <c r="J108" i="5"/>
  <c r="I109" i="5" s="1"/>
  <c r="H108" i="5"/>
  <c r="U94" i="5"/>
  <c r="M94" i="5"/>
  <c r="I94" i="5"/>
  <c r="V93" i="5"/>
  <c r="U93" i="5"/>
  <c r="S93" i="5"/>
  <c r="R93" i="5"/>
  <c r="P93" i="5"/>
  <c r="P94" i="5" s="1"/>
  <c r="O93" i="5"/>
  <c r="M93" i="5"/>
  <c r="L93" i="5"/>
  <c r="L94" i="5" s="1"/>
  <c r="K93" i="5"/>
  <c r="J93" i="5"/>
  <c r="I93" i="5"/>
  <c r="V92" i="5"/>
  <c r="V94" i="5" s="1"/>
  <c r="U92" i="5"/>
  <c r="S92" i="5"/>
  <c r="S94" i="5" s="1"/>
  <c r="R92" i="5"/>
  <c r="R94" i="5" s="1"/>
  <c r="P92" i="5"/>
  <c r="O92" i="5"/>
  <c r="O94" i="5" s="1"/>
  <c r="N92" i="5"/>
  <c r="M92" i="5"/>
  <c r="L92" i="5"/>
  <c r="J92" i="5"/>
  <c r="J94" i="5" s="1"/>
  <c r="I92" i="5"/>
  <c r="T83" i="5"/>
  <c r="T93" i="5" s="1"/>
  <c r="Q83" i="5"/>
  <c r="Q93" i="5" s="1"/>
  <c r="N83" i="5"/>
  <c r="N93" i="5" s="1"/>
  <c r="K83" i="5"/>
  <c r="H83" i="5"/>
  <c r="H93" i="5" s="1"/>
  <c r="T82" i="5"/>
  <c r="T92" i="5" s="1"/>
  <c r="T94" i="5" s="1"/>
  <c r="Q82" i="5"/>
  <c r="Q92" i="5" s="1"/>
  <c r="Q94" i="5" s="1"/>
  <c r="N82" i="5"/>
  <c r="K82" i="5"/>
  <c r="K92" i="5" s="1"/>
  <c r="K94" i="5" s="1"/>
  <c r="H82" i="5"/>
  <c r="H92" i="5" s="1"/>
  <c r="H94" i="5" s="1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V75" i="5"/>
  <c r="U75" i="5"/>
  <c r="S75" i="5"/>
  <c r="R75" i="5"/>
  <c r="P75" i="5"/>
  <c r="O75" i="5"/>
  <c r="N75" i="5"/>
  <c r="M75" i="5"/>
  <c r="L75" i="5"/>
  <c r="J75" i="5"/>
  <c r="I75" i="5"/>
  <c r="T67" i="5"/>
  <c r="Q67" i="5"/>
  <c r="N67" i="5"/>
  <c r="K67" i="5"/>
  <c r="H67" i="5"/>
  <c r="T61" i="5"/>
  <c r="T75" i="5" s="1"/>
  <c r="Q61" i="5"/>
  <c r="Q75" i="5" s="1"/>
  <c r="N61" i="5"/>
  <c r="K61" i="5"/>
  <c r="K75" i="5" s="1"/>
  <c r="H61" i="5"/>
  <c r="H75" i="5" s="1"/>
  <c r="BL54" i="5"/>
  <c r="BK55" i="5" s="1"/>
  <c r="BJ54" i="5"/>
  <c r="BI54" i="5"/>
  <c r="BH55" i="5" s="1"/>
  <c r="BG54" i="5"/>
  <c r="BF54" i="5"/>
  <c r="BE55" i="5" s="1"/>
  <c r="BD54" i="5"/>
  <c r="BC54" i="5"/>
  <c r="BA54" i="5"/>
  <c r="BB55" i="5" s="1"/>
  <c r="AZ54" i="5"/>
  <c r="AY55" i="5" s="1"/>
  <c r="AX54" i="5"/>
  <c r="AW54" i="5"/>
  <c r="AV55" i="5" s="1"/>
  <c r="AU54" i="5"/>
  <c r="AT54" i="5"/>
  <c r="AS55" i="5" s="1"/>
  <c r="AR54" i="5"/>
  <c r="AQ54" i="5"/>
  <c r="AO54" i="5"/>
  <c r="AP55" i="5" s="1"/>
  <c r="AN54" i="5"/>
  <c r="AM55" i="5" s="1"/>
  <c r="AL54" i="5"/>
  <c r="AK54" i="5"/>
  <c r="AJ55" i="5" s="1"/>
  <c r="AI54" i="5"/>
  <c r="AH54" i="5"/>
  <c r="AG55" i="5" s="1"/>
  <c r="AF54" i="5"/>
  <c r="AE54" i="5"/>
  <c r="AC54" i="5"/>
  <c r="AD55" i="5" s="1"/>
  <c r="AB54" i="5"/>
  <c r="AA55" i="5" s="1"/>
  <c r="Z54" i="5"/>
  <c r="Y54" i="5"/>
  <c r="X55" i="5" s="1"/>
  <c r="W54" i="5"/>
  <c r="V54" i="5"/>
  <c r="U55" i="5" s="1"/>
  <c r="T54" i="5"/>
  <c r="S54" i="5"/>
  <c r="Q54" i="5"/>
  <c r="R55" i="5" s="1"/>
  <c r="P54" i="5"/>
  <c r="O55" i="5" s="1"/>
  <c r="N54" i="5"/>
  <c r="M54" i="5"/>
  <c r="L55" i="5" s="1"/>
  <c r="K54" i="5"/>
  <c r="J54" i="5"/>
  <c r="I55" i="5" s="1"/>
  <c r="H54" i="5"/>
  <c r="BF40" i="5"/>
  <c r="BB40" i="5"/>
  <c r="AT40" i="5"/>
  <c r="AP40" i="5"/>
  <c r="AH40" i="5"/>
  <c r="AD40" i="5"/>
  <c r="V40" i="5"/>
  <c r="R40" i="5"/>
  <c r="J40" i="5"/>
  <c r="BL39" i="5"/>
  <c r="BK39" i="5"/>
  <c r="BK40" i="5" s="1"/>
  <c r="BI39" i="5"/>
  <c r="BH39" i="5"/>
  <c r="BG39" i="5"/>
  <c r="BF39" i="5"/>
  <c r="BE39" i="5"/>
  <c r="BC39" i="5"/>
  <c r="BC40" i="5" s="1"/>
  <c r="BB39" i="5"/>
  <c r="AZ39" i="5"/>
  <c r="AY39" i="5"/>
  <c r="AY40" i="5" s="1"/>
  <c r="AW39" i="5"/>
  <c r="AV39" i="5"/>
  <c r="AU39" i="5"/>
  <c r="AT39" i="5"/>
  <c r="AS39" i="5"/>
  <c r="AQ39" i="5"/>
  <c r="AQ40" i="5" s="1"/>
  <c r="AP39" i="5"/>
  <c r="AN39" i="5"/>
  <c r="AM39" i="5"/>
  <c r="AM40" i="5" s="1"/>
  <c r="AK39" i="5"/>
  <c r="AJ39" i="5"/>
  <c r="AI39" i="5"/>
  <c r="AH39" i="5"/>
  <c r="AG39" i="5"/>
  <c r="AE39" i="5"/>
  <c r="AE40" i="5" s="1"/>
  <c r="AD39" i="5"/>
  <c r="AB39" i="5"/>
  <c r="AA39" i="5"/>
  <c r="Y39" i="5"/>
  <c r="X39" i="5"/>
  <c r="W39" i="5"/>
  <c r="V39" i="5"/>
  <c r="U39" i="5"/>
  <c r="S39" i="5"/>
  <c r="R39" i="5"/>
  <c r="P39" i="5"/>
  <c r="O39" i="5"/>
  <c r="M39" i="5"/>
  <c r="L39" i="5"/>
  <c r="K39" i="5"/>
  <c r="J39" i="5"/>
  <c r="I39" i="5"/>
  <c r="BL38" i="5"/>
  <c r="BL40" i="5" s="1"/>
  <c r="BK38" i="5"/>
  <c r="BI38" i="5"/>
  <c r="BI40" i="5" s="1"/>
  <c r="BH38" i="5"/>
  <c r="BH40" i="5" s="1"/>
  <c r="BF38" i="5"/>
  <c r="BE38" i="5"/>
  <c r="BE40" i="5" s="1"/>
  <c r="BD38" i="5"/>
  <c r="BD40" i="5" s="1"/>
  <c r="BC38" i="5"/>
  <c r="BB38" i="5"/>
  <c r="AZ38" i="5"/>
  <c r="AZ40" i="5" s="1"/>
  <c r="AY38" i="5"/>
  <c r="AW38" i="5"/>
  <c r="AW40" i="5" s="1"/>
  <c r="AV38" i="5"/>
  <c r="AV40" i="5" s="1"/>
  <c r="AT38" i="5"/>
  <c r="AS38" i="5"/>
  <c r="AS40" i="5" s="1"/>
  <c r="AR38" i="5"/>
  <c r="AQ38" i="5"/>
  <c r="AP38" i="5"/>
  <c r="AN38" i="5"/>
  <c r="AN40" i="5" s="1"/>
  <c r="AM38" i="5"/>
  <c r="AK38" i="5"/>
  <c r="AK40" i="5" s="1"/>
  <c r="AJ38" i="5"/>
  <c r="AJ40" i="5" s="1"/>
  <c r="AH38" i="5"/>
  <c r="AG38" i="5"/>
  <c r="AG40" i="5" s="1"/>
  <c r="AF38" i="5"/>
  <c r="AE38" i="5"/>
  <c r="AD38" i="5"/>
  <c r="AB38" i="5"/>
  <c r="AB40" i="5" s="1"/>
  <c r="AA38" i="5"/>
  <c r="AA40" i="5" s="1"/>
  <c r="Y38" i="5"/>
  <c r="Y40" i="5" s="1"/>
  <c r="X38" i="5"/>
  <c r="X40" i="5" s="1"/>
  <c r="V38" i="5"/>
  <c r="U38" i="5"/>
  <c r="U40" i="5" s="1"/>
  <c r="T38" i="5"/>
  <c r="S38" i="5"/>
  <c r="S40" i="5" s="1"/>
  <c r="R38" i="5"/>
  <c r="P38" i="5"/>
  <c r="P40" i="5" s="1"/>
  <c r="O38" i="5"/>
  <c r="O40" i="5" s="1"/>
  <c r="M38" i="5"/>
  <c r="M40" i="5" s="1"/>
  <c r="L38" i="5"/>
  <c r="L40" i="5" s="1"/>
  <c r="J38" i="5"/>
  <c r="I38" i="5"/>
  <c r="I40" i="5" s="1"/>
  <c r="H38" i="5"/>
  <c r="H40" i="5" s="1"/>
  <c r="BJ29" i="5"/>
  <c r="BJ39" i="5" s="1"/>
  <c r="BG29" i="5"/>
  <c r="BD29" i="5"/>
  <c r="BD39" i="5" s="1"/>
  <c r="BA29" i="5"/>
  <c r="BA39" i="5" s="1"/>
  <c r="AX29" i="5"/>
  <c r="AX39" i="5" s="1"/>
  <c r="AU29" i="5"/>
  <c r="AR29" i="5"/>
  <c r="AR39" i="5" s="1"/>
  <c r="AO29" i="5"/>
  <c r="AO39" i="5" s="1"/>
  <c r="AL29" i="5"/>
  <c r="AL39" i="5" s="1"/>
  <c r="AI29" i="5"/>
  <c r="AF29" i="5"/>
  <c r="AF39" i="5" s="1"/>
  <c r="AC29" i="5"/>
  <c r="AC39" i="5" s="1"/>
  <c r="Z29" i="5"/>
  <c r="Z39" i="5" s="1"/>
  <c r="W29" i="5"/>
  <c r="T29" i="5"/>
  <c r="T39" i="5" s="1"/>
  <c r="Q29" i="5"/>
  <c r="Q39" i="5" s="1"/>
  <c r="N29" i="5"/>
  <c r="N39" i="5" s="1"/>
  <c r="K29" i="5"/>
  <c r="H29" i="5"/>
  <c r="H39" i="5" s="1"/>
  <c r="BJ28" i="5"/>
  <c r="BJ38" i="5" s="1"/>
  <c r="BJ40" i="5" s="1"/>
  <c r="BG28" i="5"/>
  <c r="BG38" i="5" s="1"/>
  <c r="BG40" i="5" s="1"/>
  <c r="BD28" i="5"/>
  <c r="BA28" i="5"/>
  <c r="BA38" i="5" s="1"/>
  <c r="AX28" i="5"/>
  <c r="AX38" i="5" s="1"/>
  <c r="AX40" i="5" s="1"/>
  <c r="AU28" i="5"/>
  <c r="AU38" i="5" s="1"/>
  <c r="AU40" i="5" s="1"/>
  <c r="AR28" i="5"/>
  <c r="AO28" i="5"/>
  <c r="AO38" i="5" s="1"/>
  <c r="AL28" i="5"/>
  <c r="AL38" i="5" s="1"/>
  <c r="AL40" i="5" s="1"/>
  <c r="AI28" i="5"/>
  <c r="AI38" i="5" s="1"/>
  <c r="AI40" i="5" s="1"/>
  <c r="AF28" i="5"/>
  <c r="AC28" i="5"/>
  <c r="AC38" i="5" s="1"/>
  <c r="Z28" i="5"/>
  <c r="Z38" i="5" s="1"/>
  <c r="Z40" i="5" s="1"/>
  <c r="W28" i="5"/>
  <c r="W38" i="5" s="1"/>
  <c r="W40" i="5" s="1"/>
  <c r="T28" i="5"/>
  <c r="Q28" i="5"/>
  <c r="Q38" i="5" s="1"/>
  <c r="N28" i="5"/>
  <c r="N38" i="5" s="1"/>
  <c r="N40" i="5" s="1"/>
  <c r="K28" i="5"/>
  <c r="K38" i="5" s="1"/>
  <c r="K40" i="5" s="1"/>
  <c r="H28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BL21" i="5"/>
  <c r="BK21" i="5"/>
  <c r="BI21" i="5"/>
  <c r="BH21" i="5"/>
  <c r="BG21" i="5"/>
  <c r="BF21" i="5"/>
  <c r="BE21" i="5"/>
  <c r="BD21" i="5"/>
  <c r="BC21" i="5"/>
  <c r="BB21" i="5"/>
  <c r="AZ21" i="5"/>
  <c r="AY21" i="5"/>
  <c r="AW21" i="5"/>
  <c r="AV21" i="5"/>
  <c r="AU21" i="5"/>
  <c r="AT21" i="5"/>
  <c r="AS21" i="5"/>
  <c r="AR21" i="5"/>
  <c r="AQ21" i="5"/>
  <c r="AP21" i="5"/>
  <c r="AN21" i="5"/>
  <c r="AM21" i="5"/>
  <c r="AK21" i="5"/>
  <c r="AJ21" i="5"/>
  <c r="AI21" i="5"/>
  <c r="AH21" i="5"/>
  <c r="AG21" i="5"/>
  <c r="AF21" i="5"/>
  <c r="AE21" i="5"/>
  <c r="AD21" i="5"/>
  <c r="AB21" i="5"/>
  <c r="AA21" i="5"/>
  <c r="Y21" i="5"/>
  <c r="X21" i="5"/>
  <c r="W21" i="5"/>
  <c r="V21" i="5"/>
  <c r="U21" i="5"/>
  <c r="T21" i="5"/>
  <c r="S21" i="5"/>
  <c r="R21" i="5"/>
  <c r="P21" i="5"/>
  <c r="O21" i="5"/>
  <c r="M21" i="5"/>
  <c r="L21" i="5"/>
  <c r="K21" i="5"/>
  <c r="J21" i="5"/>
  <c r="I21" i="5"/>
  <c r="H21" i="5"/>
  <c r="BJ13" i="5"/>
  <c r="BG13" i="5"/>
  <c r="BD13" i="5"/>
  <c r="BA13" i="5"/>
  <c r="BJ7" i="5"/>
  <c r="BJ21" i="5" s="1"/>
  <c r="BG7" i="5"/>
  <c r="BD7" i="5"/>
  <c r="BA7" i="5"/>
  <c r="BA21" i="5" s="1"/>
  <c r="AX7" i="5"/>
  <c r="AX21" i="5" s="1"/>
  <c r="AU7" i="5"/>
  <c r="AR7" i="5"/>
  <c r="AO7" i="5"/>
  <c r="AO21" i="5" s="1"/>
  <c r="AL7" i="5"/>
  <c r="AL21" i="5" s="1"/>
  <c r="AI7" i="5"/>
  <c r="AF7" i="5"/>
  <c r="AC7" i="5"/>
  <c r="AC21" i="5" s="1"/>
  <c r="Z7" i="5"/>
  <c r="Z21" i="5" s="1"/>
  <c r="W7" i="5"/>
  <c r="T7" i="5"/>
  <c r="Q7" i="5"/>
  <c r="Q21" i="5" s="1"/>
  <c r="N7" i="5"/>
  <c r="N21" i="5" s="1"/>
  <c r="K7" i="5"/>
  <c r="H7" i="5"/>
  <c r="T127" i="4"/>
  <c r="N127" i="4"/>
  <c r="H127" i="4"/>
  <c r="V125" i="4"/>
  <c r="V127" i="4" s="1"/>
  <c r="U128" i="4" s="1"/>
  <c r="T125" i="4"/>
  <c r="S125" i="4"/>
  <c r="S127" i="4" s="1"/>
  <c r="R128" i="4" s="1"/>
  <c r="Q125" i="4"/>
  <c r="Q127" i="4" s="1"/>
  <c r="P125" i="4"/>
  <c r="P127" i="4" s="1"/>
  <c r="O128" i="4" s="1"/>
  <c r="N125" i="4"/>
  <c r="M125" i="4"/>
  <c r="M127" i="4" s="1"/>
  <c r="L128" i="4" s="1"/>
  <c r="K125" i="4"/>
  <c r="K127" i="4" s="1"/>
  <c r="J125" i="4"/>
  <c r="J127" i="4" s="1"/>
  <c r="I128" i="4" s="1"/>
  <c r="H125" i="4"/>
  <c r="V117" i="4"/>
  <c r="T117" i="4"/>
  <c r="S117" i="4"/>
  <c r="Q117" i="4"/>
  <c r="P117" i="4"/>
  <c r="N117" i="4"/>
  <c r="M117" i="4"/>
  <c r="K117" i="4"/>
  <c r="J117" i="4"/>
  <c r="H117" i="4"/>
  <c r="V116" i="4"/>
  <c r="T116" i="4"/>
  <c r="S116" i="4"/>
  <c r="Q116" i="4"/>
  <c r="P116" i="4"/>
  <c r="N116" i="4"/>
  <c r="M116" i="4"/>
  <c r="K116" i="4"/>
  <c r="J116" i="4"/>
  <c r="H116" i="4"/>
  <c r="U106" i="4"/>
  <c r="Q106" i="4"/>
  <c r="M106" i="4"/>
  <c r="I106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V104" i="4"/>
  <c r="V106" i="4" s="1"/>
  <c r="U104" i="4"/>
  <c r="T104" i="4"/>
  <c r="T106" i="4" s="1"/>
  <c r="S104" i="4"/>
  <c r="S106" i="4" s="1"/>
  <c r="R104" i="4"/>
  <c r="R106" i="4" s="1"/>
  <c r="Q104" i="4"/>
  <c r="P104" i="4"/>
  <c r="P106" i="4" s="1"/>
  <c r="O104" i="4"/>
  <c r="O106" i="4" s="1"/>
  <c r="N104" i="4"/>
  <c r="N106" i="4" s="1"/>
  <c r="M104" i="4"/>
  <c r="L104" i="4"/>
  <c r="L106" i="4" s="1"/>
  <c r="K104" i="4"/>
  <c r="K106" i="4" s="1"/>
  <c r="J104" i="4"/>
  <c r="J106" i="4" s="1"/>
  <c r="I104" i="4"/>
  <c r="H104" i="4"/>
  <c r="H106" i="4" s="1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BG64" i="4"/>
  <c r="BA64" i="4"/>
  <c r="AU64" i="4"/>
  <c r="AO64" i="4"/>
  <c r="AI64" i="4"/>
  <c r="AC64" i="4"/>
  <c r="AD67" i="4" s="1"/>
  <c r="W64" i="4"/>
  <c r="X67" i="4" s="1"/>
  <c r="Q64" i="4"/>
  <c r="R67" i="4" s="1"/>
  <c r="K64" i="4"/>
  <c r="L67" i="4" s="1"/>
  <c r="BL62" i="4"/>
  <c r="BL64" i="4" s="1"/>
  <c r="BK65" i="4" s="1"/>
  <c r="BJ62" i="4"/>
  <c r="BJ64" i="4" s="1"/>
  <c r="BI62" i="4"/>
  <c r="BI64" i="4" s="1"/>
  <c r="BH65" i="4" s="1"/>
  <c r="BG62" i="4"/>
  <c r="BF62" i="4"/>
  <c r="BF64" i="4" s="1"/>
  <c r="BE65" i="4" s="1"/>
  <c r="BD62" i="4"/>
  <c r="BD64" i="4" s="1"/>
  <c r="BC62" i="4"/>
  <c r="BC64" i="4" s="1"/>
  <c r="BB65" i="4" s="1"/>
  <c r="BA62" i="4"/>
  <c r="AZ62" i="4"/>
  <c r="AZ64" i="4" s="1"/>
  <c r="AY65" i="4" s="1"/>
  <c r="AX62" i="4"/>
  <c r="AX64" i="4" s="1"/>
  <c r="AW62" i="4"/>
  <c r="AW64" i="4" s="1"/>
  <c r="AV65" i="4" s="1"/>
  <c r="AU62" i="4"/>
  <c r="AT62" i="4"/>
  <c r="AT64" i="4" s="1"/>
  <c r="AS65" i="4" s="1"/>
  <c r="AR62" i="4"/>
  <c r="AR64" i="4" s="1"/>
  <c r="AQ62" i="4"/>
  <c r="AQ64" i="4" s="1"/>
  <c r="AP65" i="4" s="1"/>
  <c r="AO62" i="4"/>
  <c r="AN62" i="4"/>
  <c r="AN64" i="4" s="1"/>
  <c r="AM65" i="4" s="1"/>
  <c r="AL62" i="4"/>
  <c r="AL64" i="4" s="1"/>
  <c r="AK62" i="4"/>
  <c r="AK64" i="4" s="1"/>
  <c r="AJ65" i="4" s="1"/>
  <c r="AI62" i="4"/>
  <c r="AH62" i="4"/>
  <c r="AH64" i="4" s="1"/>
  <c r="AG65" i="4" s="1"/>
  <c r="AF62" i="4"/>
  <c r="AF64" i="4" s="1"/>
  <c r="AG67" i="4" s="1"/>
  <c r="AE62" i="4"/>
  <c r="AE64" i="4" s="1"/>
  <c r="AD65" i="4" s="1"/>
  <c r="AC62" i="4"/>
  <c r="AB62" i="4"/>
  <c r="AB64" i="4" s="1"/>
  <c r="AA65" i="4" s="1"/>
  <c r="Z62" i="4"/>
  <c r="Z64" i="4" s="1"/>
  <c r="AA67" i="4" s="1"/>
  <c r="Y62" i="4"/>
  <c r="Y64" i="4" s="1"/>
  <c r="X65" i="4" s="1"/>
  <c r="W62" i="4"/>
  <c r="V62" i="4"/>
  <c r="V64" i="4" s="1"/>
  <c r="U65" i="4" s="1"/>
  <c r="T62" i="4"/>
  <c r="T64" i="4" s="1"/>
  <c r="U67" i="4" s="1"/>
  <c r="S62" i="4"/>
  <c r="S64" i="4" s="1"/>
  <c r="R65" i="4" s="1"/>
  <c r="Q62" i="4"/>
  <c r="P62" i="4"/>
  <c r="P64" i="4" s="1"/>
  <c r="O65" i="4" s="1"/>
  <c r="N62" i="4"/>
  <c r="N64" i="4" s="1"/>
  <c r="O67" i="4" s="1"/>
  <c r="M62" i="4"/>
  <c r="M64" i="4" s="1"/>
  <c r="L65" i="4" s="1"/>
  <c r="K62" i="4"/>
  <c r="J62" i="4"/>
  <c r="J64" i="4" s="1"/>
  <c r="I65" i="4" s="1"/>
  <c r="H62" i="4"/>
  <c r="H64" i="4" s="1"/>
  <c r="I67" i="4" s="1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BL41" i="4"/>
  <c r="BL43" i="4" s="1"/>
  <c r="BK41" i="4"/>
  <c r="BK43" i="4" s="1"/>
  <c r="BJ41" i="4"/>
  <c r="BJ43" i="4" s="1"/>
  <c r="BI41" i="4"/>
  <c r="BI43" i="4" s="1"/>
  <c r="BH41" i="4"/>
  <c r="BH43" i="4" s="1"/>
  <c r="BG41" i="4"/>
  <c r="BG43" i="4" s="1"/>
  <c r="BF41" i="4"/>
  <c r="BF43" i="4" s="1"/>
  <c r="BE41" i="4"/>
  <c r="BE43" i="4" s="1"/>
  <c r="BD41" i="4"/>
  <c r="BD43" i="4" s="1"/>
  <c r="BC41" i="4"/>
  <c r="BC43" i="4" s="1"/>
  <c r="BB41" i="4"/>
  <c r="BB43" i="4" s="1"/>
  <c r="BA41" i="4"/>
  <c r="BA43" i="4" s="1"/>
  <c r="AZ41" i="4"/>
  <c r="AZ43" i="4" s="1"/>
  <c r="AY41" i="4"/>
  <c r="AY43" i="4" s="1"/>
  <c r="AX41" i="4"/>
  <c r="AX43" i="4" s="1"/>
  <c r="AW41" i="4"/>
  <c r="AW43" i="4" s="1"/>
  <c r="AV41" i="4"/>
  <c r="AV43" i="4" s="1"/>
  <c r="AU41" i="4"/>
  <c r="AU43" i="4" s="1"/>
  <c r="AT41" i="4"/>
  <c r="AT43" i="4" s="1"/>
  <c r="AS41" i="4"/>
  <c r="AS43" i="4" s="1"/>
  <c r="AR41" i="4"/>
  <c r="AR43" i="4" s="1"/>
  <c r="AQ41" i="4"/>
  <c r="AQ43" i="4" s="1"/>
  <c r="AP41" i="4"/>
  <c r="AP43" i="4" s="1"/>
  <c r="AO41" i="4"/>
  <c r="AO43" i="4" s="1"/>
  <c r="AN41" i="4"/>
  <c r="AN43" i="4" s="1"/>
  <c r="AM41" i="4"/>
  <c r="AM43" i="4" s="1"/>
  <c r="AL41" i="4"/>
  <c r="AL43" i="4" s="1"/>
  <c r="AK41" i="4"/>
  <c r="AK43" i="4" s="1"/>
  <c r="AJ41" i="4"/>
  <c r="AJ43" i="4" s="1"/>
  <c r="AI41" i="4"/>
  <c r="AI43" i="4" s="1"/>
  <c r="AH41" i="4"/>
  <c r="AH43" i="4" s="1"/>
  <c r="AG41" i="4"/>
  <c r="AG43" i="4" s="1"/>
  <c r="AF41" i="4"/>
  <c r="AF43" i="4" s="1"/>
  <c r="AE41" i="4"/>
  <c r="AE43" i="4" s="1"/>
  <c r="AD41" i="4"/>
  <c r="AD43" i="4" s="1"/>
  <c r="AC41" i="4"/>
  <c r="AC43" i="4" s="1"/>
  <c r="AB41" i="4"/>
  <c r="AB43" i="4" s="1"/>
  <c r="AA41" i="4"/>
  <c r="AA43" i="4" s="1"/>
  <c r="Z41" i="4"/>
  <c r="Z43" i="4" s="1"/>
  <c r="Y41" i="4"/>
  <c r="Y43" i="4" s="1"/>
  <c r="X41" i="4"/>
  <c r="X43" i="4" s="1"/>
  <c r="W41" i="4"/>
  <c r="W43" i="4" s="1"/>
  <c r="V41" i="4"/>
  <c r="V43" i="4" s="1"/>
  <c r="U41" i="4"/>
  <c r="U43" i="4" s="1"/>
  <c r="T41" i="4"/>
  <c r="T43" i="4" s="1"/>
  <c r="S41" i="4"/>
  <c r="S43" i="4" s="1"/>
  <c r="R41" i="4"/>
  <c r="R43" i="4" s="1"/>
  <c r="Q41" i="4"/>
  <c r="Q43" i="4" s="1"/>
  <c r="P41" i="4"/>
  <c r="P43" i="4" s="1"/>
  <c r="O41" i="4"/>
  <c r="O43" i="4" s="1"/>
  <c r="N41" i="4"/>
  <c r="N43" i="4" s="1"/>
  <c r="M41" i="4"/>
  <c r="M43" i="4" s="1"/>
  <c r="L41" i="4"/>
  <c r="L43" i="4" s="1"/>
  <c r="K41" i="4"/>
  <c r="K43" i="4" s="1"/>
  <c r="J41" i="4"/>
  <c r="J43" i="4" s="1"/>
  <c r="I41" i="4"/>
  <c r="I43" i="4" s="1"/>
  <c r="H41" i="4"/>
  <c r="H43" i="4" s="1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E94" i="4" s="1"/>
  <c r="AV26" i="4"/>
  <c r="C94" i="4" s="1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E31" i="4" s="1"/>
  <c r="I26" i="4"/>
  <c r="C31" i="4" s="1"/>
  <c r="H26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E93" i="4" s="1"/>
  <c r="AV25" i="4"/>
  <c r="C93" i="4" s="1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E30" i="4" s="1"/>
  <c r="I25" i="4"/>
  <c r="C30" i="4" s="1"/>
  <c r="H25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R60" i="6" l="1"/>
  <c r="AD60" i="6"/>
  <c r="AP60" i="6"/>
  <c r="BB60" i="6"/>
  <c r="O119" i="6"/>
  <c r="L60" i="6"/>
  <c r="X60" i="6"/>
  <c r="AJ60" i="6"/>
  <c r="AV60" i="6"/>
  <c r="BH60" i="6"/>
  <c r="I119" i="6"/>
  <c r="U119" i="6"/>
  <c r="AF40" i="5"/>
  <c r="AR40" i="5"/>
  <c r="N94" i="5"/>
  <c r="Q40" i="5"/>
  <c r="AC40" i="5"/>
  <c r="AO40" i="5"/>
  <c r="BA40" i="5"/>
  <c r="T40" i="5"/>
</calcChain>
</file>

<file path=xl/sharedStrings.xml><?xml version="1.0" encoding="utf-8"?>
<sst xmlns="http://schemas.openxmlformats.org/spreadsheetml/2006/main" count="3970" uniqueCount="314">
  <si>
    <t>Типовой бланк</t>
  </si>
  <si>
    <t>Приложение №2</t>
  </si>
  <si>
    <t>Ведомость контрольного замера по п/ст:</t>
  </si>
  <si>
    <t>ГИБДД</t>
  </si>
  <si>
    <t>Дата:</t>
  </si>
  <si>
    <t>Замер по трансформаторам</t>
  </si>
  <si>
    <t>1 ч.</t>
  </si>
  <si>
    <t>2 ч.</t>
  </si>
  <si>
    <t>3 ч.</t>
  </si>
  <si>
    <t>4 ч.</t>
  </si>
  <si>
    <t>5 ч.</t>
  </si>
  <si>
    <t>6 ч.</t>
  </si>
  <si>
    <t>7 ч.</t>
  </si>
  <si>
    <t>8 ч.</t>
  </si>
  <si>
    <t>9 ч.</t>
  </si>
  <si>
    <t>10 ч.</t>
  </si>
  <si>
    <t>11 ч.</t>
  </si>
  <si>
    <t>12 ч.</t>
  </si>
  <si>
    <t>13 ч.</t>
  </si>
  <si>
    <t>14 ч.</t>
  </si>
  <si>
    <t>15 ч.</t>
  </si>
  <si>
    <t>16 ч.</t>
  </si>
  <si>
    <t>17 ч.</t>
  </si>
  <si>
    <t>18 ч.</t>
  </si>
  <si>
    <t>19 ч.</t>
  </si>
  <si>
    <t>Диспет.</t>
  </si>
  <si>
    <t>Sном</t>
  </si>
  <si>
    <t>Ток</t>
  </si>
  <si>
    <t>Pнагр.</t>
  </si>
  <si>
    <t>Qнагр.</t>
  </si>
  <si>
    <t>наимен.</t>
  </si>
  <si>
    <t>МВА</t>
  </si>
  <si>
    <t>А</t>
  </si>
  <si>
    <t>МВт</t>
  </si>
  <si>
    <t>МВар</t>
  </si>
  <si>
    <t>1Т</t>
  </si>
  <si>
    <t>110кВ</t>
  </si>
  <si>
    <t>Нагрузка</t>
  </si>
  <si>
    <t>35кВ</t>
  </si>
  <si>
    <t>10кВ</t>
  </si>
  <si>
    <t xml:space="preserve">РПН </t>
  </si>
  <si>
    <t>Напряж.</t>
  </si>
  <si>
    <t>-</t>
  </si>
  <si>
    <t>ПБВ</t>
  </si>
  <si>
    <t>2Т</t>
  </si>
  <si>
    <t>1ТСН</t>
  </si>
  <si>
    <t>10 кВ</t>
  </si>
  <si>
    <t>2ТСН</t>
  </si>
  <si>
    <t>cosФ(35)=</t>
  </si>
  <si>
    <t>tgФ(35)=</t>
  </si>
  <si>
    <t>cosФ(10)=</t>
  </si>
  <si>
    <t>tgФ(10)=</t>
  </si>
  <si>
    <t xml:space="preserve"> Замер по ВЛ- 35 кВ</t>
  </si>
  <si>
    <t>Ярки-1</t>
  </si>
  <si>
    <t>Ярки-2</t>
  </si>
  <si>
    <t>Шапша-1</t>
  </si>
  <si>
    <t>Шапша-2</t>
  </si>
  <si>
    <t>Резерв-1</t>
  </si>
  <si>
    <t>Резерв-2</t>
  </si>
  <si>
    <t>Итого по отх.ВЛ от 1С-35 кВ</t>
  </si>
  <si>
    <t>Итого по отх.ВЛ от 2С-35 кВ</t>
  </si>
  <si>
    <t>Итого по ВЛ-35 кВ</t>
  </si>
  <si>
    <t>Замер по</t>
  </si>
  <si>
    <t>ВЛ- 10 кВ</t>
  </si>
  <si>
    <t>ЧАПВ</t>
  </si>
  <si>
    <t>АЧР-1(2)</t>
  </si>
  <si>
    <t>Итого по отх.ВЛ от 1С-10 кВ</t>
  </si>
  <si>
    <t>Итого по отх.ВЛ от 2С-10 кВ</t>
  </si>
  <si>
    <t>Итого по ВЛ-10 кВ</t>
  </si>
  <si>
    <t>РАСЧЕТ ПОТЕРЬ  В ТРАНСФОРМАТОРАХ</t>
  </si>
  <si>
    <t>Потери пост.</t>
  </si>
  <si>
    <t xml:space="preserve">  Px.x+j    Qx.x.</t>
  </si>
  <si>
    <t>+j</t>
  </si>
  <si>
    <t>Потери перем.</t>
  </si>
  <si>
    <t xml:space="preserve">  Рпер+j  Qпер.</t>
  </si>
  <si>
    <t>Рхх=</t>
  </si>
  <si>
    <t>Qхх=</t>
  </si>
  <si>
    <t>Ркз(10)=</t>
  </si>
  <si>
    <t>Uкз%(35)=</t>
  </si>
  <si>
    <t>Uкз%(10)=</t>
  </si>
  <si>
    <t>Uкз%(110)=</t>
  </si>
  <si>
    <t>Ркз(110)=</t>
  </si>
  <si>
    <t>Ркз(35)=</t>
  </si>
  <si>
    <t>Полная нагрузка с потерями</t>
  </si>
  <si>
    <t>Суммарная нагрузка</t>
  </si>
  <si>
    <t xml:space="preserve">ПС с потерями </t>
  </si>
  <si>
    <t>S p</t>
  </si>
  <si>
    <t>средневзв тангенс</t>
  </si>
  <si>
    <t xml:space="preserve">  время московское</t>
  </si>
  <si>
    <t>20 ч.</t>
  </si>
  <si>
    <t>21 ч.</t>
  </si>
  <si>
    <t>22 ч.</t>
  </si>
  <si>
    <t>23 ч.</t>
  </si>
  <si>
    <t>24 ч.</t>
  </si>
  <si>
    <t>Главный инженер ОАО «ЮРЭСК»   ________________ / И.С. Никифоров /</t>
  </si>
  <si>
    <t>м.п.</t>
  </si>
  <si>
    <t>Западная</t>
  </si>
  <si>
    <t>МВАр</t>
  </si>
  <si>
    <t>Уст.ЧАПВ</t>
  </si>
  <si>
    <t>Уст.АЧР</t>
  </si>
  <si>
    <t>герц</t>
  </si>
  <si>
    <t>сек</t>
  </si>
  <si>
    <t>РП-16-1</t>
  </si>
  <si>
    <t>РП-16-2</t>
  </si>
  <si>
    <t>ТП-404-1</t>
  </si>
  <si>
    <t>ТП-404-2</t>
  </si>
  <si>
    <t>РП-41-1</t>
  </si>
  <si>
    <t>РП-41-2</t>
  </si>
  <si>
    <t>РП-40-1</t>
  </si>
  <si>
    <t>РП-40-2</t>
  </si>
  <si>
    <t>ТП-405-1</t>
  </si>
  <si>
    <t>ТП-405-2</t>
  </si>
  <si>
    <t>Самарово</t>
  </si>
  <si>
    <t>РП-30-1</t>
  </si>
  <si>
    <t>РП-30-2</t>
  </si>
  <si>
    <t>РП-31-1</t>
  </si>
  <si>
    <t>РП-31-2</t>
  </si>
  <si>
    <t>ТП-3102-1</t>
  </si>
  <si>
    <t>ТП-3102-2</t>
  </si>
  <si>
    <t>Авангард-1</t>
  </si>
  <si>
    <t>Авангард-2</t>
  </si>
  <si>
    <t>ТП-306-1</t>
  </si>
  <si>
    <t>ТП-306-2</t>
  </si>
  <si>
    <t>РП-32 резерв-1</t>
  </si>
  <si>
    <t>РП-32 резерв-2</t>
  </si>
  <si>
    <t>РП-32-1</t>
  </si>
  <si>
    <t>РП-32-2</t>
  </si>
  <si>
    <t>Иртыш-1</t>
  </si>
  <si>
    <t>Иртыш-2</t>
  </si>
  <si>
    <t xml:space="preserve">  Px.x+  j    Qx.x.</t>
  </si>
  <si>
    <t xml:space="preserve">  Рпер+ j  Qпер.</t>
  </si>
  <si>
    <t>Пионерная-2</t>
  </si>
  <si>
    <r>
      <t xml:space="preserve"> д</t>
    </r>
    <r>
      <rPr>
        <sz val="24"/>
        <rFont val="Times New Roman"/>
        <family val="1"/>
        <charset val="204"/>
      </rPr>
      <t xml:space="preserve">ата: </t>
    </r>
    <r>
      <rPr>
        <b/>
        <u/>
        <sz val="24"/>
        <rFont val="Times New Roman"/>
        <family val="1"/>
        <charset val="204"/>
      </rPr>
      <t>18.06.2014</t>
    </r>
  </si>
  <si>
    <t>1 час.</t>
  </si>
  <si>
    <t>2 час.</t>
  </si>
  <si>
    <t>3час.</t>
  </si>
  <si>
    <t>4 час.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</si>
  <si>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</si>
  <si>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</si>
  <si>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</si>
  <si>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</si>
  <si>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</si>
  <si>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</si>
  <si>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</si>
  <si>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</si>
  <si>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13 час.</t>
  </si>
  <si>
    <t>14 час.</t>
  </si>
  <si>
    <t>15 час.</t>
  </si>
  <si>
    <t>16 час.</t>
  </si>
  <si>
    <t>17 час.</t>
  </si>
  <si>
    <t>18 час.</t>
  </si>
  <si>
    <t>19 час.</t>
  </si>
  <si>
    <t>Диспет.       наим.</t>
  </si>
  <si>
    <t xml:space="preserve"> Sном, МВА</t>
  </si>
  <si>
    <t>Наименование замера</t>
  </si>
  <si>
    <t>Ток ,      А</t>
  </si>
  <si>
    <t>Pнагр, МВт</t>
  </si>
  <si>
    <t>Qнагр, Мвар</t>
  </si>
  <si>
    <t>110 кВ</t>
  </si>
  <si>
    <t>6 кВ</t>
  </si>
  <si>
    <t>Напряжение</t>
  </si>
  <si>
    <t>РПН</t>
  </si>
  <si>
    <t>6,4</t>
  </si>
  <si>
    <t>0</t>
  </si>
  <si>
    <t>0,03</t>
  </si>
  <si>
    <t>Итого</t>
  </si>
  <si>
    <t>cosϕ(110)=</t>
  </si>
  <si>
    <t>tgϕ(110)=</t>
  </si>
  <si>
    <t>cosϕ(10)=</t>
  </si>
  <si>
    <t>tgϕ(10)=</t>
  </si>
  <si>
    <t>cosϕ(6)=</t>
  </si>
  <si>
    <t>tgϕ(6)=</t>
  </si>
  <si>
    <t>Замер по ЛЭП</t>
  </si>
  <si>
    <t>Присоединение</t>
  </si>
  <si>
    <t>1 С.Ш.</t>
  </si>
  <si>
    <t>яч.3</t>
  </si>
  <si>
    <t>ф."ТП-218 яч.6"</t>
  </si>
  <si>
    <t>яч.5</t>
  </si>
  <si>
    <t>ф."РП-101 яч.4"</t>
  </si>
  <si>
    <t>яч.7</t>
  </si>
  <si>
    <t>ф."ТП-525 яч.3"</t>
  </si>
  <si>
    <t>яч.9</t>
  </si>
  <si>
    <t>ф."ТП-216 яч.3"</t>
  </si>
  <si>
    <t>яч.11</t>
  </si>
  <si>
    <t>ф."ТП-211 яч.4"</t>
  </si>
  <si>
    <t>яч.13</t>
  </si>
  <si>
    <t>ф."ТП-ИОЦ яч.2"</t>
  </si>
  <si>
    <t>яч.15</t>
  </si>
  <si>
    <t>ф."КТПН-600 яч.1"</t>
  </si>
  <si>
    <t>яч.21</t>
  </si>
  <si>
    <t>ф."ТП-217 яч.2"</t>
  </si>
  <si>
    <t>яч.23</t>
  </si>
  <si>
    <t>ф."РП-128 ср.цепь"</t>
  </si>
  <si>
    <t>яч.25</t>
  </si>
  <si>
    <t>ф."РП-142 яч.10"</t>
  </si>
  <si>
    <t>яч.27</t>
  </si>
  <si>
    <t>ф."РП-100 яч.5"</t>
  </si>
  <si>
    <t>яч.29</t>
  </si>
  <si>
    <t>ф."РП-113 яч.19"</t>
  </si>
  <si>
    <t>2 С.Ш.</t>
  </si>
  <si>
    <t>яч.8</t>
  </si>
  <si>
    <t>ф."ТП-ИОЦ яч.6"</t>
  </si>
  <si>
    <t>яч.10</t>
  </si>
  <si>
    <t>ф."РП-101 яч.1"</t>
  </si>
  <si>
    <t>яч.12</t>
  </si>
  <si>
    <t>ф."КТПН Нефт.-2"</t>
  </si>
  <si>
    <t>яч.14</t>
  </si>
  <si>
    <t>ф."ТП-216 яч.6"</t>
  </si>
  <si>
    <t>яч.16</t>
  </si>
  <si>
    <t>ф."РП-113 яч.20"</t>
  </si>
  <si>
    <t>яч.18</t>
  </si>
  <si>
    <t>ф."ТП-525 яч.7"</t>
  </si>
  <si>
    <t>яч.20</t>
  </si>
  <si>
    <t>ф."РП-100 яч.4"</t>
  </si>
  <si>
    <t>яч.22</t>
  </si>
  <si>
    <t>ф."ТП-212 яч.2"</t>
  </si>
  <si>
    <t>яч.28</t>
  </si>
  <si>
    <t>ф."ТП-217 яч.1"</t>
  </si>
  <si>
    <t>яч.30</t>
  </si>
  <si>
    <t>ф."РП-128А яч.26"</t>
  </si>
  <si>
    <t>яч.32</t>
  </si>
  <si>
    <t>ф."ТП-УЭЗИС яч.5"</t>
  </si>
  <si>
    <t>яч.34</t>
  </si>
  <si>
    <t>ф."ТП-218 яч.5"</t>
  </si>
  <si>
    <t>яч.37</t>
  </si>
  <si>
    <t>ф."РП-104 яч.7"</t>
  </si>
  <si>
    <t>яч.39</t>
  </si>
  <si>
    <t>ф."ТП-220 яч.1"</t>
  </si>
  <si>
    <t>яч.47</t>
  </si>
  <si>
    <t>ф."ТП-589 яч.11"</t>
  </si>
  <si>
    <t>яч.59</t>
  </si>
  <si>
    <t>ф."ТП-200 яч.8"</t>
  </si>
  <si>
    <t>яч.61</t>
  </si>
  <si>
    <t>ф."ТП-219 яч.5"</t>
  </si>
  <si>
    <t>яч.42</t>
  </si>
  <si>
    <t>ф."ТП-220 яч.2"</t>
  </si>
  <si>
    <t>яч.48</t>
  </si>
  <si>
    <t>ф."ТП-200 яч.7"</t>
  </si>
  <si>
    <t>яч.54</t>
  </si>
  <si>
    <t>ф."ТП-219 яч.6"</t>
  </si>
  <si>
    <t>яч.56</t>
  </si>
  <si>
    <t>ф."ТП-589 яч.12"</t>
  </si>
  <si>
    <t>яч.58</t>
  </si>
  <si>
    <t>ф."РП-104 яч.19"</t>
  </si>
  <si>
    <t>20 час.</t>
  </si>
  <si>
    <t>21 час.</t>
  </si>
  <si>
    <t>22 час.</t>
  </si>
  <si>
    <t>23 час.</t>
  </si>
  <si>
    <t>24 час.</t>
  </si>
  <si>
    <t>ЮМАС</t>
  </si>
  <si>
    <r>
      <t xml:space="preserve"> д</t>
    </r>
    <r>
      <rPr>
        <sz val="22"/>
        <rFont val="Times New Roman"/>
        <family val="1"/>
        <charset val="204"/>
      </rPr>
      <t xml:space="preserve">ата: </t>
    </r>
    <r>
      <rPr>
        <b/>
        <u/>
        <sz val="22"/>
        <rFont val="Times New Roman"/>
        <family val="1"/>
        <charset val="204"/>
      </rPr>
      <t>18.06.2014</t>
    </r>
  </si>
  <si>
    <t>0 час.</t>
  </si>
  <si>
    <t>3 час.</t>
  </si>
  <si>
    <t>12 час</t>
  </si>
  <si>
    <t>35 кВ</t>
  </si>
  <si>
    <t>x</t>
  </si>
  <si>
    <t>0,4 кВ</t>
  </si>
  <si>
    <t>cosϕ(110)</t>
  </si>
  <si>
    <t>=</t>
  </si>
  <si>
    <t>tgϕ(110)</t>
  </si>
  <si>
    <t>ф."ВЛ Ямки"</t>
  </si>
  <si>
    <t>ф."ВЛ ЛПК"</t>
  </si>
  <si>
    <t>ф."Паркет"</t>
  </si>
  <si>
    <t>ф."Луговой"</t>
  </si>
  <si>
    <t>ф."Вокзал"</t>
  </si>
  <si>
    <t>ф."Листвиничный"</t>
  </si>
  <si>
    <t>ф."Поселковый-1"</t>
  </si>
  <si>
    <t>яч.4</t>
  </si>
  <si>
    <t>ф."Станция"</t>
  </si>
  <si>
    <t>яч.6</t>
  </si>
  <si>
    <t>ф."Леуши"</t>
  </si>
  <si>
    <t>ф."Промплощадка"</t>
  </si>
  <si>
    <t>ф."Поселковый-2"</t>
  </si>
  <si>
    <t>19час.</t>
  </si>
  <si>
    <t>МДФ</t>
  </si>
  <si>
    <t>cosϕ(10) =</t>
  </si>
  <si>
    <t>tgϕ(10) =</t>
  </si>
  <si>
    <t>ф."Мортка-1"</t>
  </si>
  <si>
    <t>яч.19</t>
  </si>
  <si>
    <t>ф."Завод-1"</t>
  </si>
  <si>
    <t>ф."Микрорайон"</t>
  </si>
  <si>
    <t>ф."Мортка-2"</t>
  </si>
  <si>
    <t>ф."СУ-967"</t>
  </si>
  <si>
    <t>ф."Завод-2"</t>
  </si>
  <si>
    <t>Замер провел:</t>
  </si>
  <si>
    <t>ДЭМ    Новосёлов Е.А.</t>
  </si>
  <si>
    <t>Приложение2</t>
  </si>
  <si>
    <t>АВАНГАРД</t>
  </si>
  <si>
    <t>час.</t>
  </si>
  <si>
    <t xml:space="preserve"> Sном</t>
  </si>
  <si>
    <t>6</t>
  </si>
  <si>
    <t>123,2</t>
  </si>
  <si>
    <t>122,6</t>
  </si>
  <si>
    <t>121,9</t>
  </si>
  <si>
    <t>РП-20-1</t>
  </si>
  <si>
    <t>РП-20-2</t>
  </si>
  <si>
    <t>РП-22-1</t>
  </si>
  <si>
    <t>РП-22-2</t>
  </si>
  <si>
    <t>РП-23-1</t>
  </si>
  <si>
    <t>РП-23-2</t>
  </si>
  <si>
    <t>РП-25-1</t>
  </si>
  <si>
    <t>РП-25-2</t>
  </si>
  <si>
    <t>ТП-205-1</t>
  </si>
  <si>
    <t>ТП-205-2</t>
  </si>
  <si>
    <t>Самарово-1</t>
  </si>
  <si>
    <t>Самарово-2</t>
  </si>
  <si>
    <t>Рыбозавод-1</t>
  </si>
  <si>
    <t>Рыбозавод-2</t>
  </si>
  <si>
    <t>0,02</t>
  </si>
  <si>
    <t>0,01</t>
  </si>
  <si>
    <r>
      <t>Р</t>
    </r>
    <r>
      <rPr>
        <sz val="7"/>
        <rFont val="Arial Cyr"/>
        <charset val="204"/>
      </rPr>
      <t>хх</t>
    </r>
    <r>
      <rPr>
        <sz val="8"/>
        <rFont val="Arial Cyr"/>
        <family val="2"/>
        <charset val="204"/>
      </rPr>
      <t>=</t>
    </r>
  </si>
  <si>
    <r>
      <t>Q</t>
    </r>
    <r>
      <rPr>
        <sz val="7"/>
        <rFont val="Arial Cyr"/>
        <charset val="204"/>
      </rPr>
      <t>хх</t>
    </r>
    <r>
      <rPr>
        <sz val="9"/>
        <rFont val="Arial Cyr"/>
        <family val="2"/>
        <charset val="204"/>
      </rPr>
      <t>=</t>
    </r>
  </si>
  <si>
    <t>Ярки</t>
  </si>
  <si>
    <t>Кот. пос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</si>
</sst>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sz val="10"/>
      <color indexed="12"/>
      <name val="Arial Cyr"/>
      <charset val="204"/>
    </font>
    <font>
      <sz val="10"/>
      <color rgb="FFFF0000"/>
      <name val="Arial Cyr"/>
      <charset val="204"/>
    </font>
    <font>
      <sz val="13"/>
      <color indexed="12"/>
      <name val="Times New Roman"/>
      <family val="1"/>
      <charset val="204"/>
    </font>
    <font>
      <sz val="13"/>
      <color rgb="FFFF0000"/>
      <name val="Arial Cyr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8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10"/>
      <name val="Arial Cyr"/>
      <family val="2"/>
      <charset val="204"/>
    </font>
    <font>
      <b/>
      <i/>
      <sz val="14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38" fillId="0" borderId="0"/>
    <xf numFmtId="0" fontId="1" fillId="0" borderId="0"/>
  </cellStyleXfs>
  <cellXfs count="1535">
    <xf numFmtId="0" fontId="0" fillId="0" borderId="0" xfId="0"/>
    <xf numFmtId="0" fontId="5" fillId="0" borderId="0" xfId="2" applyFont="1" applyFill="1"/>
    <xf numFmtId="1" fontId="5" fillId="0" borderId="0" xfId="2" applyNumberFormat="1" applyFont="1" applyFill="1" applyBorder="1" applyAlignment="1">
      <alignment horizontal="right"/>
    </xf>
    <xf numFmtId="2" fontId="5" fillId="0" borderId="0" xfId="3" applyNumberFormat="1" applyFont="1" applyBorder="1" applyProtection="1">
      <protection locked="0"/>
    </xf>
    <xf numFmtId="2" fontId="5" fillId="0" borderId="0" xfId="3" applyNumberFormat="1" applyFont="1" applyBorder="1"/>
    <xf numFmtId="164" fontId="5" fillId="0" borderId="0" xfId="4" applyNumberFormat="1" applyFont="1" applyFill="1" applyBorder="1"/>
    <xf numFmtId="0" fontId="7" fillId="0" borderId="0" xfId="2" applyFont="1" applyFill="1"/>
    <xf numFmtId="0" fontId="5" fillId="0" borderId="0" xfId="5" applyFont="1" applyFill="1" applyAlignment="1">
      <alignment horizontal="right"/>
    </xf>
    <xf numFmtId="0" fontId="4" fillId="0" borderId="0" xfId="2" applyFill="1"/>
    <xf numFmtId="0" fontId="5" fillId="0" borderId="0" xfId="2" applyFont="1" applyFill="1" applyBorder="1"/>
    <xf numFmtId="0" fontId="5" fillId="0" borderId="0" xfId="5" applyFont="1" applyFill="1" applyBorder="1"/>
    <xf numFmtId="0" fontId="9" fillId="0" borderId="0" xfId="2" applyFont="1" applyFill="1" applyBorder="1"/>
    <xf numFmtId="0" fontId="8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7" fillId="0" borderId="0" xfId="4" applyFont="1" applyFill="1"/>
    <xf numFmtId="0" fontId="4" fillId="0" borderId="0" xfId="4" applyFill="1"/>
    <xf numFmtId="14" fontId="5" fillId="0" borderId="0" xfId="2" applyNumberFormat="1" applyFont="1" applyFill="1" applyBorder="1"/>
    <xf numFmtId="0" fontId="8" fillId="0" borderId="7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Continuous"/>
    </xf>
    <xf numFmtId="0" fontId="8" fillId="0" borderId="8" xfId="4" applyFont="1" applyFill="1" applyBorder="1" applyAlignment="1">
      <alignment horizontal="center"/>
    </xf>
    <xf numFmtId="0" fontId="8" fillId="0" borderId="9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0" borderId="12" xfId="4" applyFont="1" applyFill="1" applyBorder="1" applyAlignment="1">
      <alignment horizontal="center" vertical="center"/>
    </xf>
    <xf numFmtId="0" fontId="5" fillId="0" borderId="0" xfId="4" applyFont="1" applyFill="1" applyBorder="1"/>
    <xf numFmtId="0" fontId="5" fillId="0" borderId="1" xfId="4" applyFont="1" applyFill="1" applyBorder="1"/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5" xfId="4" applyFont="1" applyFill="1" applyBorder="1"/>
    <xf numFmtId="0" fontId="5" fillId="0" borderId="6" xfId="4" applyFont="1" applyFill="1" applyBorder="1"/>
    <xf numFmtId="2" fontId="5" fillId="0" borderId="8" xfId="7" applyNumberFormat="1" applyFont="1" applyFill="1" applyBorder="1" applyAlignment="1">
      <alignment horizontal="center"/>
    </xf>
    <xf numFmtId="2" fontId="5" fillId="0" borderId="9" xfId="7" applyNumberFormat="1" applyFont="1" applyFill="1" applyBorder="1" applyAlignment="1">
      <alignment horizontal="center"/>
    </xf>
    <xf numFmtId="2" fontId="5" fillId="0" borderId="10" xfId="7" applyNumberFormat="1" applyFont="1" applyFill="1" applyBorder="1" applyAlignment="1">
      <alignment horizontal="center"/>
    </xf>
    <xf numFmtId="0" fontId="5" fillId="0" borderId="20" xfId="4" applyFont="1" applyFill="1" applyBorder="1"/>
    <xf numFmtId="0" fontId="5" fillId="0" borderId="23" xfId="4" applyFont="1" applyFill="1" applyBorder="1" applyAlignment="1">
      <alignment horizontal="left"/>
    </xf>
    <xf numFmtId="0" fontId="5" fillId="0" borderId="24" xfId="4" applyFont="1" applyFill="1" applyBorder="1"/>
    <xf numFmtId="2" fontId="5" fillId="0" borderId="25" xfId="7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center"/>
    </xf>
    <xf numFmtId="0" fontId="5" fillId="0" borderId="23" xfId="4" applyFont="1" applyFill="1" applyBorder="1"/>
    <xf numFmtId="2" fontId="5" fillId="0" borderId="16" xfId="7" applyNumberFormat="1" applyFont="1" applyFill="1" applyBorder="1" applyAlignment="1">
      <alignment horizontal="center"/>
    </xf>
    <xf numFmtId="2" fontId="5" fillId="0" borderId="17" xfId="7" applyNumberFormat="1" applyFont="1" applyFill="1" applyBorder="1" applyAlignment="1">
      <alignment horizontal="center"/>
    </xf>
    <xf numFmtId="2" fontId="5" fillId="0" borderId="18" xfId="7" applyNumberFormat="1" applyFont="1" applyFill="1" applyBorder="1" applyAlignment="1">
      <alignment horizontal="center"/>
    </xf>
    <xf numFmtId="0" fontId="5" fillId="0" borderId="2" xfId="2" applyFont="1" applyFill="1" applyBorder="1"/>
    <xf numFmtId="0" fontId="5" fillId="0" borderId="3" xfId="2" applyFont="1" applyFill="1" applyBorder="1"/>
    <xf numFmtId="0" fontId="5" fillId="0" borderId="4" xfId="2" applyFont="1" applyFill="1" applyBorder="1"/>
    <xf numFmtId="2" fontId="5" fillId="0" borderId="20" xfId="5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 applyProtection="1">
      <alignment horizontal="center"/>
      <protection locked="0"/>
    </xf>
    <xf numFmtId="2" fontId="5" fillId="0" borderId="21" xfId="2" applyNumberFormat="1" applyFont="1" applyFill="1" applyBorder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2" fontId="5" fillId="0" borderId="3" xfId="5" applyNumberFormat="1" applyFont="1" applyFill="1" applyBorder="1" applyAlignment="1" applyProtection="1">
      <alignment horizontal="center"/>
      <protection locked="0"/>
    </xf>
    <xf numFmtId="2" fontId="5" fillId="0" borderId="4" xfId="2" applyNumberFormat="1" applyFont="1" applyFill="1" applyBorder="1" applyAlignment="1">
      <alignment horizontal="center"/>
    </xf>
    <xf numFmtId="0" fontId="5" fillId="0" borderId="20" xfId="2" applyFont="1" applyFill="1" applyBorder="1"/>
    <xf numFmtId="0" fontId="5" fillId="0" borderId="5" xfId="2" applyFont="1" applyFill="1" applyBorder="1"/>
    <xf numFmtId="0" fontId="5" fillId="0" borderId="28" xfId="2" applyFont="1" applyFill="1" applyBorder="1"/>
    <xf numFmtId="2" fontId="5" fillId="0" borderId="29" xfId="2" applyNumberFormat="1" applyFont="1" applyFill="1" applyBorder="1" applyAlignment="1">
      <alignment horizontal="center"/>
    </xf>
    <xf numFmtId="2" fontId="5" fillId="0" borderId="28" xfId="4" applyNumberFormat="1" applyFont="1" applyFill="1" applyBorder="1" applyAlignment="1" applyProtection="1">
      <alignment horizontal="center"/>
      <protection locked="0"/>
    </xf>
    <xf numFmtId="2" fontId="5" fillId="0" borderId="30" xfId="2" applyNumberFormat="1" applyFont="1" applyFill="1" applyBorder="1" applyAlignment="1">
      <alignment horizontal="center"/>
    </xf>
    <xf numFmtId="0" fontId="5" fillId="0" borderId="21" xfId="2" applyFont="1" applyFill="1" applyBorder="1"/>
    <xf numFmtId="0" fontId="5" fillId="0" borderId="23" xfId="2" applyFont="1" applyFill="1" applyBorder="1" applyAlignment="1">
      <alignment horizontal="left"/>
    </xf>
    <xf numFmtId="0" fontId="5" fillId="0" borderId="31" xfId="2" applyFont="1" applyFill="1" applyBorder="1"/>
    <xf numFmtId="2" fontId="5" fillId="0" borderId="23" xfId="2" applyNumberFormat="1" applyFont="1" applyFill="1" applyBorder="1" applyAlignment="1">
      <alignment horizontal="center"/>
    </xf>
    <xf numFmtId="2" fontId="5" fillId="0" borderId="24" xfId="4" applyNumberFormat="1" applyFont="1" applyFill="1" applyBorder="1" applyAlignment="1" applyProtection="1">
      <alignment horizontal="center"/>
      <protection locked="0"/>
    </xf>
    <xf numFmtId="2" fontId="5" fillId="0" borderId="32" xfId="2" applyNumberFormat="1" applyFont="1" applyFill="1" applyBorder="1" applyAlignment="1">
      <alignment horizontal="center"/>
    </xf>
    <xf numFmtId="0" fontId="5" fillId="0" borderId="24" xfId="2" applyFont="1" applyFill="1" applyBorder="1"/>
    <xf numFmtId="2" fontId="5" fillId="0" borderId="33" xfId="2" applyNumberFormat="1" applyFont="1" applyFill="1" applyBorder="1" applyAlignment="1">
      <alignment horizontal="center"/>
    </xf>
    <xf numFmtId="2" fontId="5" fillId="0" borderId="34" xfId="4" applyNumberFormat="1" applyFont="1" applyFill="1" applyBorder="1" applyAlignment="1" applyProtection="1">
      <alignment horizontal="center"/>
      <protection locked="0"/>
    </xf>
    <xf numFmtId="2" fontId="5" fillId="0" borderId="35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0" fontId="5" fillId="0" borderId="6" xfId="2" applyFont="1" applyFill="1" applyBorder="1"/>
    <xf numFmtId="2" fontId="5" fillId="0" borderId="11" xfId="5" applyNumberFormat="1" applyFont="1" applyFill="1" applyBorder="1" applyAlignment="1">
      <alignment horizontal="center"/>
    </xf>
    <xf numFmtId="2" fontId="5" fillId="0" borderId="1" xfId="5" applyNumberFormat="1" applyFont="1" applyFill="1" applyBorder="1" applyAlignment="1" applyProtection="1">
      <alignment horizontal="center"/>
      <protection locked="0"/>
    </xf>
    <xf numFmtId="2" fontId="5" fillId="0" borderId="12" xfId="2" applyNumberFormat="1" applyFont="1" applyFill="1" applyBorder="1" applyAlignment="1">
      <alignment horizontal="center"/>
    </xf>
    <xf numFmtId="0" fontId="5" fillId="0" borderId="30" xfId="2" applyFont="1" applyFill="1" applyBorder="1"/>
    <xf numFmtId="0" fontId="5" fillId="0" borderId="37" xfId="2" applyFont="1" applyFill="1" applyBorder="1"/>
    <xf numFmtId="0" fontId="5" fillId="0" borderId="29" xfId="2" applyFont="1" applyFill="1" applyBorder="1"/>
    <xf numFmtId="0" fontId="5" fillId="0" borderId="32" xfId="2" applyFont="1" applyFill="1" applyBorder="1"/>
    <xf numFmtId="0" fontId="5" fillId="0" borderId="38" xfId="7" applyFont="1" applyFill="1" applyBorder="1" applyAlignment="1">
      <alignment horizontal="center"/>
    </xf>
    <xf numFmtId="0" fontId="5" fillId="0" borderId="29" xfId="7" applyFont="1" applyFill="1" applyBorder="1"/>
    <xf numFmtId="0" fontId="5" fillId="0" borderId="28" xfId="7" applyFont="1" applyFill="1" applyBorder="1"/>
    <xf numFmtId="0" fontId="5" fillId="0" borderId="36" xfId="7" applyFont="1" applyFill="1" applyBorder="1" applyAlignment="1">
      <alignment horizontal="center"/>
    </xf>
    <xf numFmtId="0" fontId="5" fillId="0" borderId="11" xfId="7" applyFont="1" applyFill="1" applyBorder="1"/>
    <xf numFmtId="0" fontId="5" fillId="0" borderId="1" xfId="7" applyFont="1" applyFill="1" applyBorder="1"/>
    <xf numFmtId="2" fontId="5" fillId="0" borderId="13" xfId="7" applyNumberFormat="1" applyFont="1" applyFill="1" applyBorder="1" applyAlignment="1">
      <alignment horizontal="center"/>
    </xf>
    <xf numFmtId="2" fontId="5" fillId="0" borderId="14" xfId="7" applyNumberFormat="1" applyFont="1" applyFill="1" applyBorder="1" applyAlignment="1">
      <alignment horizontal="center"/>
    </xf>
    <xf numFmtId="2" fontId="5" fillId="0" borderId="15" xfId="7" applyNumberFormat="1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2" fontId="5" fillId="0" borderId="21" xfId="2" applyNumberFormat="1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5" fillId="0" borderId="7" xfId="2" applyFont="1" applyFill="1" applyBorder="1"/>
    <xf numFmtId="2" fontId="5" fillId="0" borderId="5" xfId="2" applyNumberFormat="1" applyFont="1" applyFill="1" applyBorder="1" applyAlignment="1">
      <alignment horizontal="right"/>
    </xf>
    <xf numFmtId="2" fontId="5" fillId="0" borderId="6" xfId="2" applyNumberFormat="1" applyFont="1" applyFill="1" applyBorder="1"/>
    <xf numFmtId="2" fontId="5" fillId="0" borderId="6" xfId="2" applyNumberFormat="1" applyFont="1" applyFill="1" applyBorder="1" applyAlignment="1">
      <alignment horizontal="right"/>
    </xf>
    <xf numFmtId="2" fontId="5" fillId="0" borderId="7" xfId="2" applyNumberFormat="1" applyFont="1" applyFill="1" applyBorder="1"/>
    <xf numFmtId="2" fontId="5" fillId="0" borderId="20" xfId="2" applyNumberFormat="1" applyFont="1" applyFill="1" applyBorder="1"/>
    <xf numFmtId="2" fontId="5" fillId="0" borderId="0" xfId="2" applyNumberFormat="1" applyFont="1" applyFill="1" applyBorder="1"/>
    <xf numFmtId="2" fontId="5" fillId="0" borderId="21" xfId="2" applyNumberFormat="1" applyFont="1" applyFill="1" applyBorder="1"/>
    <xf numFmtId="0" fontId="5" fillId="0" borderId="11" xfId="2" applyFont="1" applyFill="1" applyBorder="1" applyAlignment="1">
      <alignment horizontal="left"/>
    </xf>
    <xf numFmtId="0" fontId="5" fillId="0" borderId="1" xfId="2" applyFont="1" applyFill="1" applyBorder="1"/>
    <xf numFmtId="2" fontId="5" fillId="0" borderId="12" xfId="2" applyNumberFormat="1" applyFont="1" applyFill="1" applyBorder="1" applyAlignment="1">
      <alignment horizontal="left"/>
    </xf>
    <xf numFmtId="0" fontId="5" fillId="0" borderId="12" xfId="2" applyFont="1" applyFill="1" applyBorder="1"/>
    <xf numFmtId="2" fontId="5" fillId="0" borderId="11" xfId="2" applyNumberFormat="1" applyFont="1" applyFill="1" applyBorder="1"/>
    <xf numFmtId="2" fontId="5" fillId="0" borderId="1" xfId="2" applyNumberFormat="1" applyFont="1" applyFill="1" applyBorder="1"/>
    <xf numFmtId="2" fontId="5" fillId="0" borderId="12" xfId="2" applyNumberFormat="1" applyFont="1" applyFill="1" applyBorder="1"/>
    <xf numFmtId="2" fontId="5" fillId="0" borderId="0" xfId="2" applyNumberFormat="1" applyFont="1" applyFill="1" applyBorder="1" applyAlignment="1">
      <alignment horizontal="left"/>
    </xf>
    <xf numFmtId="0" fontId="5" fillId="0" borderId="29" xfId="2" applyFont="1" applyFill="1" applyBorder="1" applyAlignment="1">
      <alignment horizontal="left"/>
    </xf>
    <xf numFmtId="49" fontId="5" fillId="0" borderId="39" xfId="8" applyNumberFormat="1" applyFont="1" applyFill="1" applyBorder="1" applyAlignment="1">
      <alignment horizontal="left"/>
    </xf>
    <xf numFmtId="0" fontId="8" fillId="0" borderId="28" xfId="2" applyFont="1" applyFill="1" applyBorder="1"/>
    <xf numFmtId="2" fontId="5" fillId="0" borderId="40" xfId="2" applyNumberFormat="1" applyFont="1" applyFill="1" applyBorder="1"/>
    <xf numFmtId="1" fontId="5" fillId="0" borderId="41" xfId="2" applyNumberFormat="1" applyFont="1" applyFill="1" applyBorder="1"/>
    <xf numFmtId="2" fontId="5" fillId="0" borderId="41" xfId="2" applyNumberFormat="1" applyFont="1" applyFill="1" applyBorder="1"/>
    <xf numFmtId="1" fontId="5" fillId="0" borderId="42" xfId="2" applyNumberFormat="1" applyFont="1" applyFill="1" applyBorder="1" applyAlignment="1">
      <alignment horizontal="center" vertical="center"/>
    </xf>
    <xf numFmtId="2" fontId="5" fillId="0" borderId="8" xfId="7" applyNumberFormat="1" applyFont="1" applyFill="1" applyBorder="1" applyAlignment="1">
      <alignment horizontal="center" vertical="center"/>
    </xf>
    <xf numFmtId="2" fontId="5" fillId="0" borderId="9" xfId="7" applyNumberFormat="1" applyFont="1" applyFill="1" applyBorder="1" applyAlignment="1">
      <alignment horizontal="center" vertical="center"/>
    </xf>
    <xf numFmtId="2" fontId="5" fillId="0" borderId="10" xfId="7" applyNumberFormat="1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left"/>
    </xf>
    <xf numFmtId="49" fontId="5" fillId="0" borderId="43" xfId="8" applyNumberFormat="1" applyFont="1" applyFill="1" applyBorder="1" applyAlignment="1">
      <alignment horizontal="left"/>
    </xf>
    <xf numFmtId="0" fontId="8" fillId="0" borderId="24" xfId="2" applyFont="1" applyFill="1" applyBorder="1"/>
    <xf numFmtId="2" fontId="5" fillId="0" borderId="25" xfId="2" applyNumberFormat="1" applyFont="1" applyFill="1" applyBorder="1"/>
    <xf numFmtId="1" fontId="5" fillId="0" borderId="26" xfId="2" applyNumberFormat="1" applyFont="1" applyFill="1" applyBorder="1"/>
    <xf numFmtId="2" fontId="5" fillId="0" borderId="26" xfId="2" applyNumberFormat="1" applyFont="1" applyFill="1" applyBorder="1"/>
    <xf numFmtId="1" fontId="5" fillId="0" borderId="44" xfId="2" applyNumberFormat="1" applyFont="1" applyFill="1" applyBorder="1" applyAlignment="1">
      <alignment horizontal="center" vertical="center"/>
    </xf>
    <xf numFmtId="2" fontId="5" fillId="0" borderId="25" xfId="7" applyNumberFormat="1" applyFont="1" applyFill="1" applyBorder="1" applyAlignment="1">
      <alignment horizontal="center" vertical="center"/>
    </xf>
    <xf numFmtId="2" fontId="5" fillId="0" borderId="26" xfId="7" applyNumberFormat="1" applyFont="1" applyFill="1" applyBorder="1" applyAlignment="1">
      <alignment horizontal="center" vertical="center"/>
    </xf>
    <xf numFmtId="2" fontId="5" fillId="0" borderId="27" xfId="7" applyNumberFormat="1" applyFont="1" applyFill="1" applyBorder="1" applyAlignment="1">
      <alignment horizontal="center" vertical="center"/>
    </xf>
    <xf numFmtId="49" fontId="5" fillId="0" borderId="44" xfId="8" applyNumberFormat="1" applyFont="1" applyFill="1" applyBorder="1" applyAlignment="1">
      <alignment horizontal="left"/>
    </xf>
    <xf numFmtId="49" fontId="5" fillId="0" borderId="44" xfId="8" applyNumberFormat="1" applyFont="1" applyFill="1" applyBorder="1"/>
    <xf numFmtId="0" fontId="5" fillId="0" borderId="33" xfId="2" applyFont="1" applyFill="1" applyBorder="1" applyAlignment="1">
      <alignment horizontal="left"/>
    </xf>
    <xf numFmtId="49" fontId="5" fillId="0" borderId="45" xfId="8" applyNumberFormat="1" applyFont="1" applyFill="1" applyBorder="1"/>
    <xf numFmtId="0" fontId="8" fillId="0" borderId="34" xfId="2" applyFont="1" applyFill="1" applyBorder="1"/>
    <xf numFmtId="2" fontId="5" fillId="0" borderId="16" xfId="2" applyNumberFormat="1" applyFont="1" applyFill="1" applyBorder="1"/>
    <xf numFmtId="1" fontId="5" fillId="0" borderId="17" xfId="2" applyNumberFormat="1" applyFont="1" applyFill="1" applyBorder="1"/>
    <xf numFmtId="2" fontId="5" fillId="0" borderId="17" xfId="2" applyNumberFormat="1" applyFont="1" applyFill="1" applyBorder="1"/>
    <xf numFmtId="1" fontId="5" fillId="0" borderId="45" xfId="2" applyNumberFormat="1" applyFont="1" applyFill="1" applyBorder="1" applyAlignment="1">
      <alignment horizontal="center" vertical="center"/>
    </xf>
    <xf numFmtId="2" fontId="5" fillId="0" borderId="16" xfId="7" applyNumberFormat="1" applyFont="1" applyFill="1" applyBorder="1" applyAlignment="1">
      <alignment horizontal="center" vertical="center"/>
    </xf>
    <xf numFmtId="2" fontId="5" fillId="0" borderId="17" xfId="7" applyNumberFormat="1" applyFont="1" applyFill="1" applyBorder="1" applyAlignment="1">
      <alignment horizontal="center" vertical="center"/>
    </xf>
    <xf numFmtId="2" fontId="5" fillId="0" borderId="18" xfId="7" applyNumberFormat="1" applyFont="1" applyFill="1" applyBorder="1" applyAlignment="1">
      <alignment horizontal="center" vertical="center"/>
    </xf>
    <xf numFmtId="0" fontId="5" fillId="0" borderId="29" xfId="9" applyFont="1" applyFill="1" applyBorder="1" applyAlignment="1"/>
    <xf numFmtId="0" fontId="8" fillId="0" borderId="30" xfId="2" applyFont="1" applyFill="1" applyBorder="1"/>
    <xf numFmtId="2" fontId="5" fillId="0" borderId="31" xfId="2" applyNumberFormat="1" applyFont="1" applyFill="1" applyBorder="1"/>
    <xf numFmtId="1" fontId="5" fillId="0" borderId="31" xfId="2" applyNumberFormat="1" applyFont="1" applyFill="1" applyBorder="1"/>
    <xf numFmtId="1" fontId="5" fillId="0" borderId="46" xfId="2" applyNumberFormat="1" applyFont="1" applyFill="1" applyBorder="1" applyAlignment="1">
      <alignment horizontal="center" vertical="center"/>
    </xf>
    <xf numFmtId="2" fontId="5" fillId="0" borderId="47" xfId="2" applyNumberFormat="1" applyFont="1" applyFill="1" applyBorder="1" applyAlignment="1" applyProtection="1">
      <alignment horizontal="center" vertical="center"/>
      <protection locked="0"/>
    </xf>
    <xf numFmtId="2" fontId="5" fillId="0" borderId="48" xfId="2" applyNumberFormat="1" applyFont="1" applyFill="1" applyBorder="1" applyAlignment="1">
      <alignment horizontal="center" vertical="center"/>
    </xf>
    <xf numFmtId="2" fontId="5" fillId="0" borderId="49" xfId="2" applyNumberFormat="1" applyFont="1" applyFill="1" applyBorder="1" applyAlignment="1">
      <alignment horizontal="center" vertical="center"/>
    </xf>
    <xf numFmtId="2" fontId="5" fillId="0" borderId="50" xfId="2" applyNumberFormat="1" applyFont="1" applyFill="1" applyBorder="1" applyAlignment="1" applyProtection="1">
      <alignment horizontal="center" vertical="center"/>
      <protection locked="0"/>
    </xf>
    <xf numFmtId="2" fontId="5" fillId="0" borderId="9" xfId="2" applyNumberFormat="1" applyFont="1" applyFill="1" applyBorder="1" applyAlignment="1">
      <alignment horizontal="center" vertical="center"/>
    </xf>
    <xf numFmtId="2" fontId="5" fillId="0" borderId="10" xfId="2" applyNumberFormat="1" applyFont="1" applyFill="1" applyBorder="1" applyAlignment="1">
      <alignment horizontal="center" vertical="center"/>
    </xf>
    <xf numFmtId="0" fontId="5" fillId="0" borderId="33" xfId="9" applyFont="1" applyFill="1" applyBorder="1" applyAlignment="1"/>
    <xf numFmtId="0" fontId="5" fillId="0" borderId="34" xfId="2" applyFont="1" applyFill="1" applyBorder="1"/>
    <xf numFmtId="0" fontId="8" fillId="0" borderId="35" xfId="2" applyFont="1" applyFill="1" applyBorder="1"/>
    <xf numFmtId="2" fontId="5" fillId="0" borderId="33" xfId="2" applyNumberFormat="1" applyFont="1" applyFill="1" applyBorder="1"/>
    <xf numFmtId="1" fontId="5" fillId="0" borderId="34" xfId="2" applyNumberFormat="1" applyFont="1" applyFill="1" applyBorder="1"/>
    <xf numFmtId="2" fontId="5" fillId="0" borderId="34" xfId="2" applyNumberFormat="1" applyFont="1" applyFill="1" applyBorder="1"/>
    <xf numFmtId="1" fontId="5" fillId="0" borderId="35" xfId="2" applyNumberFormat="1" applyFont="1" applyFill="1" applyBorder="1" applyAlignment="1">
      <alignment horizontal="center" vertical="center"/>
    </xf>
    <xf numFmtId="2" fontId="5" fillId="0" borderId="51" xfId="2" applyNumberFormat="1" applyFont="1" applyFill="1" applyBorder="1" applyAlignment="1" applyProtection="1">
      <alignment horizontal="center" vertical="center"/>
      <protection locked="0"/>
    </xf>
    <xf numFmtId="2" fontId="5" fillId="0" borderId="52" xfId="2" applyNumberFormat="1" applyFont="1" applyFill="1" applyBorder="1" applyAlignment="1">
      <alignment horizontal="center" vertical="center"/>
    </xf>
    <xf numFmtId="2" fontId="5" fillId="0" borderId="53" xfId="2" applyNumberFormat="1" applyFont="1" applyFill="1" applyBorder="1" applyAlignment="1">
      <alignment horizontal="center" vertical="center"/>
    </xf>
    <xf numFmtId="0" fontId="5" fillId="0" borderId="2" xfId="9" applyFont="1" applyFill="1" applyBorder="1"/>
    <xf numFmtId="0" fontId="8" fillId="0" borderId="3" xfId="2" applyFont="1" applyFill="1" applyBorder="1"/>
    <xf numFmtId="2" fontId="5" fillId="0" borderId="3" xfId="2" applyNumberFormat="1" applyFont="1" applyFill="1" applyBorder="1"/>
    <xf numFmtId="1" fontId="5" fillId="0" borderId="3" xfId="2" applyNumberFormat="1" applyFont="1" applyFill="1" applyBorder="1"/>
    <xf numFmtId="1" fontId="5" fillId="0" borderId="4" xfId="2" applyNumberFormat="1" applyFont="1" applyFill="1" applyBorder="1" applyAlignment="1">
      <alignment horizontal="center" vertical="center"/>
    </xf>
    <xf numFmtId="2" fontId="5" fillId="0" borderId="54" xfId="2" applyNumberFormat="1" applyFont="1" applyFill="1" applyBorder="1" applyAlignment="1" applyProtection="1">
      <alignment horizontal="center" vertical="center"/>
      <protection locked="0"/>
    </xf>
    <xf numFmtId="2" fontId="5" fillId="0" borderId="55" xfId="2" applyNumberFormat="1" applyFont="1" applyFill="1" applyBorder="1" applyAlignment="1">
      <alignment horizontal="center" vertical="center"/>
    </xf>
    <xf numFmtId="2" fontId="5" fillId="0" borderId="56" xfId="2" applyNumberFormat="1" applyFont="1" applyFill="1" applyBorder="1" applyAlignment="1">
      <alignment horizontal="center" vertical="center"/>
    </xf>
    <xf numFmtId="0" fontId="8" fillId="0" borderId="5" xfId="2" applyFont="1" applyFill="1" applyBorder="1"/>
    <xf numFmtId="0" fontId="8" fillId="0" borderId="6" xfId="2" applyFont="1" applyFill="1" applyBorder="1" applyAlignment="1">
      <alignment horizontal="center"/>
    </xf>
    <xf numFmtId="1" fontId="5" fillId="0" borderId="0" xfId="2" applyNumberFormat="1" applyFont="1" applyFill="1" applyBorder="1"/>
    <xf numFmtId="2" fontId="5" fillId="0" borderId="0" xfId="2" applyNumberFormat="1" applyFont="1" applyFill="1" applyBorder="1" applyProtection="1">
      <protection locked="0"/>
    </xf>
    <xf numFmtId="0" fontId="8" fillId="0" borderId="0" xfId="2" applyFont="1" applyFill="1" applyBorder="1"/>
    <xf numFmtId="0" fontId="5" fillId="0" borderId="0" xfId="2" applyFont="1" applyFill="1" applyBorder="1" applyAlignment="1">
      <alignment horizontal="center"/>
    </xf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0" fontId="5" fillId="0" borderId="8" xfId="2" applyFont="1" applyFill="1" applyBorder="1" applyAlignment="1">
      <alignment horizontal="left"/>
    </xf>
    <xf numFmtId="49" fontId="5" fillId="0" borderId="9" xfId="8" applyNumberFormat="1" applyFont="1" applyFill="1" applyBorder="1" applyAlignment="1">
      <alignment horizontal="left"/>
    </xf>
    <xf numFmtId="164" fontId="5" fillId="0" borderId="50" xfId="2" applyNumberFormat="1" applyFont="1" applyFill="1" applyBorder="1"/>
    <xf numFmtId="1" fontId="5" fillId="0" borderId="9" xfId="2" applyNumberFormat="1" applyFont="1" applyFill="1" applyBorder="1"/>
    <xf numFmtId="164" fontId="5" fillId="0" borderId="9" xfId="2" applyNumberFormat="1" applyFont="1" applyFill="1" applyBorder="1"/>
    <xf numFmtId="164" fontId="5" fillId="0" borderId="10" xfId="2" applyNumberFormat="1" applyFont="1" applyFill="1" applyBorder="1"/>
    <xf numFmtId="2" fontId="5" fillId="0" borderId="8" xfId="2" applyNumberFormat="1" applyFont="1" applyFill="1" applyBorder="1"/>
    <xf numFmtId="2" fontId="5" fillId="0" borderId="50" xfId="2" applyNumberFormat="1" applyFont="1" applyFill="1" applyBorder="1"/>
    <xf numFmtId="2" fontId="5" fillId="0" borderId="30" xfId="2" applyNumberFormat="1" applyFont="1" applyFill="1" applyBorder="1"/>
    <xf numFmtId="0" fontId="5" fillId="0" borderId="16" xfId="2" applyFont="1" applyFill="1" applyBorder="1" applyAlignment="1">
      <alignment horizontal="left"/>
    </xf>
    <xf numFmtId="0" fontId="5" fillId="0" borderId="17" xfId="8" applyFont="1" applyFill="1" applyBorder="1"/>
    <xf numFmtId="164" fontId="5" fillId="0" borderId="51" xfId="2" applyNumberFormat="1" applyFont="1" applyFill="1" applyBorder="1"/>
    <xf numFmtId="1" fontId="5" fillId="0" borderId="52" xfId="2" applyNumberFormat="1" applyFont="1" applyFill="1" applyBorder="1"/>
    <xf numFmtId="164" fontId="5" fillId="0" borderId="52" xfId="2" applyNumberFormat="1" applyFont="1" applyFill="1" applyBorder="1"/>
    <xf numFmtId="164" fontId="5" fillId="0" borderId="53" xfId="2" applyNumberFormat="1" applyFont="1" applyFill="1" applyBorder="1"/>
    <xf numFmtId="2" fontId="5" fillId="0" borderId="57" xfId="2" applyNumberFormat="1" applyFont="1" applyFill="1" applyBorder="1"/>
    <xf numFmtId="2" fontId="5" fillId="0" borderId="51" xfId="2" applyNumberFormat="1" applyFont="1" applyFill="1" applyBorder="1"/>
    <xf numFmtId="0" fontId="5" fillId="0" borderId="58" xfId="9" applyFont="1" applyFill="1" applyBorder="1" applyAlignment="1"/>
    <xf numFmtId="0" fontId="8" fillId="0" borderId="46" xfId="2" applyFont="1" applyFill="1" applyBorder="1"/>
    <xf numFmtId="1" fontId="5" fillId="0" borderId="46" xfId="2" applyNumberFormat="1" applyFont="1" applyFill="1" applyBorder="1"/>
    <xf numFmtId="2" fontId="5" fillId="0" borderId="47" xfId="2" applyNumberFormat="1" applyFont="1" applyFill="1" applyBorder="1" applyProtection="1">
      <protection locked="0"/>
    </xf>
    <xf numFmtId="2" fontId="5" fillId="0" borderId="48" xfId="2" applyNumberFormat="1" applyFont="1" applyFill="1" applyBorder="1"/>
    <xf numFmtId="2" fontId="5" fillId="0" borderId="49" xfId="2" applyNumberFormat="1" applyFont="1" applyFill="1" applyBorder="1"/>
    <xf numFmtId="0" fontId="5" fillId="0" borderId="59" xfId="9" applyFont="1" applyFill="1" applyBorder="1" applyAlignment="1"/>
    <xf numFmtId="0" fontId="8" fillId="0" borderId="60" xfId="2" applyFont="1" applyFill="1" applyBorder="1"/>
    <xf numFmtId="2" fontId="5" fillId="0" borderId="59" xfId="2" applyNumberFormat="1" applyFont="1" applyFill="1" applyBorder="1"/>
    <xf numFmtId="1" fontId="5" fillId="0" borderId="37" xfId="2" applyNumberFormat="1" applyFont="1" applyFill="1" applyBorder="1"/>
    <xf numFmtId="2" fontId="5" fillId="0" borderId="37" xfId="2" applyNumberFormat="1" applyFont="1" applyFill="1" applyBorder="1"/>
    <xf numFmtId="1" fontId="5" fillId="0" borderId="35" xfId="2" applyNumberFormat="1" applyFont="1" applyFill="1" applyBorder="1"/>
    <xf numFmtId="2" fontId="5" fillId="0" borderId="51" xfId="2" applyNumberFormat="1" applyFont="1" applyFill="1" applyBorder="1" applyProtection="1">
      <protection locked="0"/>
    </xf>
    <xf numFmtId="2" fontId="5" fillId="0" borderId="52" xfId="2" applyNumberFormat="1" applyFont="1" applyFill="1" applyBorder="1"/>
    <xf numFmtId="2" fontId="5" fillId="0" borderId="53" xfId="2" applyNumberFormat="1" applyFont="1" applyFill="1" applyBorder="1"/>
    <xf numFmtId="1" fontId="5" fillId="0" borderId="4" xfId="2" applyNumberFormat="1" applyFont="1" applyFill="1" applyBorder="1"/>
    <xf numFmtId="2" fontId="5" fillId="0" borderId="54" xfId="2" applyNumberFormat="1" applyFont="1" applyFill="1" applyBorder="1" applyProtection="1">
      <protection locked="0"/>
    </xf>
    <xf numFmtId="2" fontId="5" fillId="0" borderId="55" xfId="2" applyNumberFormat="1" applyFont="1" applyFill="1" applyBorder="1"/>
    <xf numFmtId="2" fontId="5" fillId="0" borderId="56" xfId="2" applyNumberFormat="1" applyFont="1" applyFill="1" applyBorder="1"/>
    <xf numFmtId="0" fontId="11" fillId="0" borderId="0" xfId="10" applyFont="1" applyAlignment="1">
      <alignment horizontal="left" vertical="center" wrapText="1"/>
    </xf>
    <xf numFmtId="0" fontId="5" fillId="0" borderId="0" xfId="9" applyFont="1" applyFill="1" applyBorder="1"/>
    <xf numFmtId="1" fontId="5" fillId="0" borderId="0" xfId="2" applyNumberFormat="1" applyFont="1" applyFill="1" applyBorder="1" applyProtection="1">
      <protection locked="0"/>
    </xf>
    <xf numFmtId="0" fontId="5" fillId="0" borderId="11" xfId="2" applyFont="1" applyFill="1" applyBorder="1"/>
    <xf numFmtId="0" fontId="8" fillId="0" borderId="0" xfId="2" applyFont="1" applyFill="1" applyBorder="1" applyAlignment="1">
      <alignment horizontal="center"/>
    </xf>
    <xf numFmtId="0" fontId="11" fillId="0" borderId="0" xfId="10" applyFont="1"/>
    <xf numFmtId="165" fontId="5" fillId="0" borderId="29" xfId="2" applyNumberFormat="1" applyFont="1" applyFill="1" applyBorder="1" applyAlignment="1">
      <alignment horizontal="right"/>
    </xf>
    <xf numFmtId="49" fontId="5" fillId="0" borderId="28" xfId="2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left"/>
    </xf>
    <xf numFmtId="0" fontId="5" fillId="0" borderId="23" xfId="2" applyFont="1" applyFill="1" applyBorder="1"/>
    <xf numFmtId="165" fontId="5" fillId="0" borderId="11" xfId="2" applyNumberFormat="1" applyFont="1" applyFill="1" applyBorder="1" applyAlignment="1">
      <alignment horizontal="right"/>
    </xf>
    <xf numFmtId="49" fontId="5" fillId="0" borderId="1" xfId="2" applyNumberFormat="1" applyFont="1" applyFill="1" applyBorder="1" applyAlignment="1">
      <alignment horizontal="center"/>
    </xf>
    <xf numFmtId="165" fontId="5" fillId="0" borderId="12" xfId="2" applyNumberFormat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/>
    </xf>
    <xf numFmtId="49" fontId="5" fillId="0" borderId="0" xfId="2" applyNumberFormat="1" applyFont="1" applyFill="1" applyBorder="1" applyAlignment="1">
      <alignment horizontal="center"/>
    </xf>
    <xf numFmtId="165" fontId="5" fillId="0" borderId="21" xfId="2" applyNumberFormat="1" applyFont="1" applyFill="1" applyBorder="1" applyAlignment="1">
      <alignment horizontal="left"/>
    </xf>
    <xf numFmtId="2" fontId="5" fillId="0" borderId="61" xfId="2" applyNumberFormat="1" applyFont="1" applyFill="1" applyBorder="1" applyAlignment="1"/>
    <xf numFmtId="0" fontId="5" fillId="0" borderId="62" xfId="2" applyFont="1" applyFill="1" applyBorder="1" applyAlignment="1">
      <alignment horizontal="left"/>
    </xf>
    <xf numFmtId="0" fontId="5" fillId="0" borderId="62" xfId="2" applyFont="1" applyFill="1" applyBorder="1"/>
    <xf numFmtId="164" fontId="5" fillId="0" borderId="63" xfId="2" applyNumberFormat="1" applyFont="1" applyFill="1" applyBorder="1" applyAlignment="1">
      <alignment horizontal="left"/>
    </xf>
    <xf numFmtId="0" fontId="5" fillId="0" borderId="6" xfId="2" applyFont="1" applyFill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0" fontId="5" fillId="0" borderId="6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left"/>
    </xf>
    <xf numFmtId="0" fontId="5" fillId="0" borderId="21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right"/>
    </xf>
    <xf numFmtId="0" fontId="5" fillId="0" borderId="1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0" fontId="8" fillId="0" borderId="11" xfId="2" applyFont="1" applyFill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2" fontId="8" fillId="0" borderId="5" xfId="2" applyNumberFormat="1" applyFont="1" applyFill="1" applyBorder="1" applyAlignment="1">
      <alignment horizontal="right"/>
    </xf>
    <xf numFmtId="49" fontId="8" fillId="0" borderId="6" xfId="2" applyNumberFormat="1" applyFont="1" applyFill="1" applyBorder="1" applyAlignment="1">
      <alignment horizontal="center"/>
    </xf>
    <xf numFmtId="2" fontId="8" fillId="0" borderId="7" xfId="2" applyNumberFormat="1" applyFont="1" applyFill="1" applyBorder="1" applyAlignment="1">
      <alignment horizontal="left"/>
    </xf>
    <xf numFmtId="165" fontId="5" fillId="0" borderId="28" xfId="2" applyNumberFormat="1" applyFont="1" applyFill="1" applyBorder="1" applyAlignment="1">
      <alignment horizontal="right"/>
    </xf>
    <xf numFmtId="165" fontId="5" fillId="0" borderId="1" xfId="2" applyNumberFormat="1" applyFont="1" applyFill="1" applyBorder="1" applyAlignment="1">
      <alignment horizontal="right"/>
    </xf>
    <xf numFmtId="2" fontId="5" fillId="0" borderId="61" xfId="2" applyNumberFormat="1" applyFont="1" applyFill="1" applyBorder="1" applyAlignment="1">
      <alignment horizontal="left"/>
    </xf>
    <xf numFmtId="165" fontId="5" fillId="0" borderId="7" xfId="2" applyNumberFormat="1" applyFont="1" applyFill="1" applyBorder="1" applyAlignment="1">
      <alignment horizontal="left"/>
    </xf>
    <xf numFmtId="165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/>
    <xf numFmtId="165" fontId="5" fillId="0" borderId="5" xfId="2" applyNumberFormat="1" applyFont="1" applyFill="1" applyBorder="1" applyAlignment="1">
      <alignment horizontal="right"/>
    </xf>
    <xf numFmtId="0" fontId="5" fillId="0" borderId="6" xfId="2" applyFont="1" applyFill="1" applyBorder="1" applyAlignment="1"/>
    <xf numFmtId="0" fontId="12" fillId="0" borderId="0" xfId="11" applyFont="1" applyFill="1"/>
    <xf numFmtId="1" fontId="5" fillId="0" borderId="21" xfId="2" applyNumberFormat="1" applyFont="1" applyFill="1" applyBorder="1" applyAlignment="1">
      <alignment horizontal="left"/>
    </xf>
    <xf numFmtId="2" fontId="8" fillId="0" borderId="2" xfId="2" applyNumberFormat="1" applyFont="1" applyFill="1" applyBorder="1" applyAlignment="1">
      <alignment horizontal="right"/>
    </xf>
    <xf numFmtId="49" fontId="8" fillId="0" borderId="3" xfId="2" applyNumberFormat="1" applyFont="1" applyFill="1" applyBorder="1" applyAlignment="1">
      <alignment horizontal="center"/>
    </xf>
    <xf numFmtId="2" fontId="8" fillId="0" borderId="4" xfId="2" applyNumberFormat="1" applyFont="1" applyFill="1" applyBorder="1" applyAlignment="1">
      <alignment horizontal="left"/>
    </xf>
    <xf numFmtId="0" fontId="8" fillId="0" borderId="20" xfId="2" applyFont="1" applyFill="1" applyBorder="1"/>
    <xf numFmtId="0" fontId="5" fillId="0" borderId="5" xfId="2" applyFont="1" applyFill="1" applyBorder="1" applyAlignment="1">
      <alignment horizontal="right"/>
    </xf>
    <xf numFmtId="1" fontId="5" fillId="0" borderId="6" xfId="2" applyNumberFormat="1" applyFont="1" applyFill="1" applyBorder="1" applyAlignment="1"/>
    <xf numFmtId="0" fontId="8" fillId="0" borderId="11" xfId="2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2" fontId="8" fillId="0" borderId="11" xfId="2" applyNumberFormat="1" applyFont="1" applyFill="1" applyBorder="1" applyAlignment="1">
      <alignment horizontal="right"/>
    </xf>
    <xf numFmtId="2" fontId="8" fillId="0" borderId="1" xfId="2" applyNumberFormat="1" applyFont="1" applyFill="1" applyBorder="1" applyAlignment="1">
      <alignment horizontal="center"/>
    </xf>
    <xf numFmtId="2" fontId="8" fillId="0" borderId="12" xfId="2" applyNumberFormat="1" applyFont="1" applyFill="1" applyBorder="1" applyAlignment="1">
      <alignment horizontal="left"/>
    </xf>
    <xf numFmtId="0" fontId="13" fillId="0" borderId="0" xfId="2" applyFont="1" applyFill="1"/>
    <xf numFmtId="0" fontId="14" fillId="0" borderId="0" xfId="11" applyFont="1" applyFill="1"/>
    <xf numFmtId="164" fontId="14" fillId="0" borderId="0" xfId="11" applyNumberFormat="1" applyFont="1" applyFill="1" applyAlignment="1">
      <alignment horizontal="center"/>
    </xf>
    <xf numFmtId="0" fontId="15" fillId="0" borderId="0" xfId="2" applyFont="1" applyFill="1"/>
    <xf numFmtId="0" fontId="16" fillId="0" borderId="0" xfId="2" applyFont="1" applyFill="1"/>
    <xf numFmtId="0" fontId="16" fillId="0" borderId="0" xfId="11" applyFont="1" applyFill="1"/>
    <xf numFmtId="2" fontId="16" fillId="0" borderId="0" xfId="11" applyNumberFormat="1" applyFont="1" applyFill="1"/>
    <xf numFmtId="2" fontId="18" fillId="0" borderId="0" xfId="2" applyNumberFormat="1" applyFont="1" applyFill="1"/>
    <xf numFmtId="0" fontId="5" fillId="0" borderId="0" xfId="10" applyFont="1"/>
    <xf numFmtId="165" fontId="5" fillId="0" borderId="0" xfId="10" applyNumberFormat="1" applyFont="1"/>
    <xf numFmtId="0" fontId="8" fillId="0" borderId="7" xfId="4" applyFont="1" applyFill="1" applyBorder="1" applyAlignment="1">
      <alignment horizontal="center"/>
    </xf>
    <xf numFmtId="0" fontId="8" fillId="0" borderId="8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/>
    </xf>
    <xf numFmtId="165" fontId="5" fillId="0" borderId="64" xfId="2" applyNumberFormat="1" applyFont="1" applyFill="1" applyBorder="1" applyAlignment="1">
      <alignment horizontal="right"/>
    </xf>
    <xf numFmtId="49" fontId="5" fillId="0" borderId="65" xfId="2" applyNumberFormat="1" applyFont="1" applyFill="1" applyBorder="1" applyAlignment="1">
      <alignment horizontal="center"/>
    </xf>
    <xf numFmtId="165" fontId="5" fillId="0" borderId="66" xfId="2" applyNumberFormat="1" applyFont="1" applyFill="1" applyBorder="1" applyAlignment="1">
      <alignment horizontal="left"/>
    </xf>
    <xf numFmtId="0" fontId="5" fillId="0" borderId="59" xfId="2" applyFont="1" applyFill="1" applyBorder="1"/>
    <xf numFmtId="0" fontId="5" fillId="0" borderId="60" xfId="2" applyFont="1" applyFill="1" applyBorder="1"/>
    <xf numFmtId="2" fontId="5" fillId="0" borderId="64" xfId="2" applyNumberFormat="1" applyFont="1" applyFill="1" applyBorder="1" applyAlignment="1"/>
    <xf numFmtId="0" fontId="5" fillId="0" borderId="65" xfId="2" applyFont="1" applyFill="1" applyBorder="1"/>
    <xf numFmtId="164" fontId="5" fillId="0" borderId="66" xfId="2" applyNumberFormat="1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5" fillId="0" borderId="46" xfId="2" applyFont="1" applyFill="1" applyBorder="1"/>
    <xf numFmtId="0" fontId="19" fillId="0" borderId="0" xfId="2" applyFont="1" applyFill="1"/>
    <xf numFmtId="0" fontId="19" fillId="0" borderId="0" xfId="10" applyFont="1" applyAlignment="1">
      <alignment horizontal="center" vertical="center"/>
    </xf>
    <xf numFmtId="0" fontId="11" fillId="0" borderId="0" xfId="2" applyFont="1" applyFill="1"/>
    <xf numFmtId="0" fontId="20" fillId="0" borderId="0" xfId="2" applyFont="1" applyFill="1"/>
    <xf numFmtId="0" fontId="24" fillId="0" borderId="0" xfId="2" applyFont="1" applyFill="1"/>
    <xf numFmtId="1" fontId="24" fillId="0" borderId="0" xfId="2" applyNumberFormat="1" applyFont="1" applyFill="1" applyBorder="1" applyAlignment="1">
      <alignment horizontal="right"/>
    </xf>
    <xf numFmtId="0" fontId="24" fillId="0" borderId="0" xfId="7" applyFont="1" applyFill="1"/>
    <xf numFmtId="0" fontId="25" fillId="0" borderId="0" xfId="7" applyFont="1" applyFill="1"/>
    <xf numFmtId="0" fontId="24" fillId="0" borderId="0" xfId="2" applyFont="1" applyFill="1" applyBorder="1"/>
    <xf numFmtId="0" fontId="5" fillId="0" borderId="0" xfId="7" applyFont="1" applyFill="1"/>
    <xf numFmtId="0" fontId="5" fillId="0" borderId="0" xfId="7" applyFont="1" applyFill="1" applyBorder="1"/>
    <xf numFmtId="14" fontId="5" fillId="0" borderId="0" xfId="7" applyNumberFormat="1" applyFont="1" applyFill="1" applyBorder="1"/>
    <xf numFmtId="0" fontId="4" fillId="0" borderId="0" xfId="7" applyFill="1"/>
    <xf numFmtId="0" fontId="5" fillId="0" borderId="16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5" xfId="7" applyFont="1" applyFill="1" applyBorder="1"/>
    <xf numFmtId="0" fontId="5" fillId="0" borderId="7" xfId="7" applyFont="1" applyFill="1" applyBorder="1"/>
    <xf numFmtId="0" fontId="5" fillId="0" borderId="23" xfId="7" applyFont="1" applyFill="1" applyBorder="1" applyAlignment="1">
      <alignment horizontal="left"/>
    </xf>
    <xf numFmtId="0" fontId="5" fillId="0" borderId="32" xfId="7" applyFont="1" applyFill="1" applyBorder="1"/>
    <xf numFmtId="0" fontId="5" fillId="0" borderId="2" xfId="7" applyFont="1" applyFill="1" applyBorder="1"/>
    <xf numFmtId="0" fontId="5" fillId="0" borderId="3" xfId="7" applyFont="1" applyFill="1" applyBorder="1"/>
    <xf numFmtId="0" fontId="5" fillId="0" borderId="4" xfId="7" applyFont="1" applyFill="1" applyBorder="1"/>
    <xf numFmtId="0" fontId="5" fillId="0" borderId="58" xfId="10" applyFont="1" applyFill="1" applyBorder="1" applyAlignment="1">
      <alignment horizontal="left"/>
    </xf>
    <xf numFmtId="0" fontId="5" fillId="0" borderId="46" xfId="10" applyFont="1" applyFill="1" applyBorder="1"/>
    <xf numFmtId="1" fontId="5" fillId="0" borderId="29" xfId="7" applyNumberFormat="1" applyFont="1" applyFill="1" applyBorder="1" applyAlignment="1">
      <alignment horizontal="center"/>
    </xf>
    <xf numFmtId="164" fontId="5" fillId="0" borderId="28" xfId="7" applyNumberFormat="1" applyFont="1" applyFill="1" applyBorder="1" applyAlignment="1" applyProtection="1">
      <alignment horizontal="center"/>
      <protection locked="0"/>
    </xf>
    <xf numFmtId="164" fontId="5" fillId="0" borderId="30" xfId="7" applyNumberFormat="1" applyFont="1" applyFill="1" applyBorder="1" applyAlignment="1">
      <alignment horizontal="center"/>
    </xf>
    <xf numFmtId="0" fontId="4" fillId="0" borderId="0" xfId="10" applyFont="1" applyFill="1"/>
    <xf numFmtId="0" fontId="5" fillId="0" borderId="46" xfId="7" applyFont="1" applyFill="1" applyBorder="1"/>
    <xf numFmtId="1" fontId="5" fillId="0" borderId="11" xfId="7" applyNumberFormat="1" applyFont="1" applyFill="1" applyBorder="1" applyAlignment="1">
      <alignment horizontal="center"/>
    </xf>
    <xf numFmtId="164" fontId="5" fillId="0" borderId="1" xfId="7" applyNumberFormat="1" applyFont="1" applyFill="1" applyBorder="1" applyAlignment="1" applyProtection="1">
      <alignment horizontal="center"/>
      <protection locked="0"/>
    </xf>
    <xf numFmtId="164" fontId="27" fillId="0" borderId="12" xfId="7" applyNumberFormat="1" applyFont="1" applyFill="1" applyBorder="1" applyAlignment="1">
      <alignment horizontal="center"/>
    </xf>
    <xf numFmtId="1" fontId="5" fillId="0" borderId="3" xfId="7" applyNumberFormat="1" applyFont="1" applyFill="1" applyBorder="1" applyAlignment="1">
      <alignment horizontal="center"/>
    </xf>
    <xf numFmtId="0" fontId="5" fillId="0" borderId="3" xfId="7" applyNumberFormat="1" applyFont="1" applyFill="1" applyBorder="1" applyAlignment="1" applyProtection="1">
      <alignment horizontal="center"/>
      <protection locked="0"/>
    </xf>
    <xf numFmtId="0" fontId="5" fillId="0" borderId="4" xfId="7" applyNumberFormat="1" applyFont="1" applyFill="1" applyBorder="1" applyAlignment="1">
      <alignment horizontal="center"/>
    </xf>
    <xf numFmtId="0" fontId="5" fillId="0" borderId="31" xfId="10" applyFont="1" applyFill="1" applyBorder="1"/>
    <xf numFmtId="0" fontId="5" fillId="0" borderId="31" xfId="7" applyFont="1" applyFill="1" applyBorder="1"/>
    <xf numFmtId="0" fontId="5" fillId="0" borderId="6" xfId="7" applyFont="1" applyFill="1" applyBorder="1"/>
    <xf numFmtId="1" fontId="5" fillId="0" borderId="6" xfId="7" applyNumberFormat="1" applyFont="1" applyFill="1" applyBorder="1" applyAlignment="1">
      <alignment horizontal="center"/>
    </xf>
    <xf numFmtId="0" fontId="5" fillId="0" borderId="6" xfId="7" applyNumberFormat="1" applyFont="1" applyFill="1" applyBorder="1" applyAlignment="1" applyProtection="1">
      <alignment horizontal="center"/>
      <protection locked="0"/>
    </xf>
    <xf numFmtId="0" fontId="5" fillId="0" borderId="7" xfId="7" applyNumberFormat="1" applyFont="1" applyFill="1" applyBorder="1" applyAlignment="1">
      <alignment horizontal="center"/>
    </xf>
    <xf numFmtId="0" fontId="5" fillId="0" borderId="38" xfId="7" applyFont="1" applyFill="1" applyBorder="1" applyAlignment="1">
      <alignment horizontal="center" vertical="center"/>
    </xf>
    <xf numFmtId="0" fontId="5" fillId="0" borderId="30" xfId="7" applyFont="1" applyFill="1" applyBorder="1"/>
    <xf numFmtId="0" fontId="4" fillId="0" borderId="0" xfId="7" applyFill="1" applyBorder="1"/>
    <xf numFmtId="0" fontId="5" fillId="0" borderId="36" xfId="7" applyFont="1" applyFill="1" applyBorder="1" applyAlignment="1">
      <alignment horizontal="center" vertical="center"/>
    </xf>
    <xf numFmtId="0" fontId="5" fillId="0" borderId="12" xfId="7" applyFont="1" applyFill="1" applyBorder="1"/>
    <xf numFmtId="0" fontId="5" fillId="0" borderId="20" xfId="7" applyFont="1" applyFill="1" applyBorder="1"/>
    <xf numFmtId="0" fontId="5" fillId="0" borderId="58" xfId="7" applyFont="1" applyFill="1" applyBorder="1"/>
    <xf numFmtId="0" fontId="5" fillId="0" borderId="5" xfId="7" applyFont="1" applyFill="1" applyBorder="1" applyAlignment="1">
      <alignment horizontal="left"/>
    </xf>
    <xf numFmtId="2" fontId="5" fillId="0" borderId="7" xfId="7" applyNumberFormat="1" applyFont="1" applyFill="1" applyBorder="1" applyAlignment="1">
      <alignment horizontal="left"/>
    </xf>
    <xf numFmtId="0" fontId="5" fillId="0" borderId="20" xfId="7" applyFont="1" applyFill="1" applyBorder="1" applyAlignment="1">
      <alignment horizontal="left"/>
    </xf>
    <xf numFmtId="2" fontId="5" fillId="0" borderId="21" xfId="7" applyNumberFormat="1" applyFont="1" applyFill="1" applyBorder="1" applyAlignment="1">
      <alignment horizontal="left"/>
    </xf>
    <xf numFmtId="0" fontId="5" fillId="0" borderId="21" xfId="7" applyFont="1" applyFill="1" applyBorder="1"/>
    <xf numFmtId="0" fontId="5" fillId="0" borderId="11" xfId="7" applyFont="1" applyFill="1" applyBorder="1" applyAlignment="1">
      <alignment horizontal="left"/>
    </xf>
    <xf numFmtId="2" fontId="5" fillId="0" borderId="12" xfId="7" applyNumberFormat="1" applyFont="1" applyFill="1" applyBorder="1" applyAlignment="1">
      <alignment horizontal="left"/>
    </xf>
    <xf numFmtId="0" fontId="5" fillId="0" borderId="67" xfId="7" applyFont="1" applyBorder="1"/>
    <xf numFmtId="0" fontId="5" fillId="0" borderId="14" xfId="7" applyFont="1" applyBorder="1"/>
    <xf numFmtId="0" fontId="5" fillId="0" borderId="15" xfId="7" applyFont="1" applyBorder="1"/>
    <xf numFmtId="0" fontId="5" fillId="0" borderId="29" xfId="7" applyFont="1" applyFill="1" applyBorder="1" applyAlignment="1">
      <alignment horizontal="center"/>
    </xf>
    <xf numFmtId="49" fontId="5" fillId="0" borderId="28" xfId="7" applyNumberFormat="1" applyFont="1" applyBorder="1" applyAlignment="1">
      <alignment horizontal="left"/>
    </xf>
    <xf numFmtId="0" fontId="8" fillId="0" borderId="30" xfId="7" applyFont="1" applyFill="1" applyBorder="1" applyAlignment="1">
      <alignment horizontal="center"/>
    </xf>
    <xf numFmtId="2" fontId="5" fillId="0" borderId="50" xfId="7" applyNumberFormat="1" applyFont="1" applyFill="1" applyBorder="1" applyAlignment="1">
      <alignment horizontal="center"/>
    </xf>
    <xf numFmtId="1" fontId="5" fillId="0" borderId="9" xfId="7" applyNumberFormat="1" applyFont="1" applyFill="1" applyBorder="1" applyAlignment="1">
      <alignment horizontal="center"/>
    </xf>
    <xf numFmtId="164" fontId="5" fillId="0" borderId="10" xfId="7" applyNumberFormat="1" applyFont="1" applyFill="1" applyBorder="1" applyAlignment="1">
      <alignment horizontal="center"/>
    </xf>
    <xf numFmtId="2" fontId="5" fillId="0" borderId="9" xfId="7" applyNumberFormat="1" applyFont="1" applyFill="1" applyBorder="1" applyAlignment="1" applyProtection="1">
      <alignment horizontal="center" vertical="center"/>
      <protection locked="0"/>
    </xf>
    <xf numFmtId="0" fontId="5" fillId="0" borderId="23" xfId="7" applyFont="1" applyFill="1" applyBorder="1" applyAlignment="1">
      <alignment horizontal="center"/>
    </xf>
    <xf numFmtId="49" fontId="5" fillId="0" borderId="24" xfId="7" applyNumberFormat="1" applyFont="1" applyBorder="1" applyAlignment="1">
      <alignment horizontal="left"/>
    </xf>
    <xf numFmtId="0" fontId="8" fillId="0" borderId="32" xfId="7" applyFont="1" applyFill="1" applyBorder="1" applyAlignment="1">
      <alignment horizontal="center"/>
    </xf>
    <xf numFmtId="2" fontId="5" fillId="0" borderId="68" xfId="7" applyNumberFormat="1" applyFont="1" applyFill="1" applyBorder="1" applyAlignment="1">
      <alignment horizontal="center"/>
    </xf>
    <xf numFmtId="1" fontId="5" fillId="0" borderId="26" xfId="7" applyNumberFormat="1" applyFont="1" applyFill="1" applyBorder="1" applyAlignment="1">
      <alignment horizontal="center"/>
    </xf>
    <xf numFmtId="164" fontId="5" fillId="0" borderId="27" xfId="7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 applyProtection="1">
      <alignment horizontal="center" vertical="center"/>
      <protection locked="0"/>
    </xf>
    <xf numFmtId="2" fontId="5" fillId="0" borderId="48" xfId="7" applyNumberFormat="1" applyFont="1" applyFill="1" applyBorder="1" applyAlignment="1">
      <alignment horizontal="center" vertical="center"/>
    </xf>
    <xf numFmtId="2" fontId="5" fillId="0" borderId="49" xfId="7" applyNumberFormat="1" applyFont="1" applyFill="1" applyBorder="1" applyAlignment="1">
      <alignment horizontal="center" vertical="center"/>
    </xf>
    <xf numFmtId="0" fontId="5" fillId="0" borderId="33" xfId="7" applyFont="1" applyFill="1" applyBorder="1" applyAlignment="1">
      <alignment horizontal="center"/>
    </xf>
    <xf numFmtId="49" fontId="5" fillId="0" borderId="34" xfId="7" applyNumberFormat="1" applyFont="1" applyBorder="1" applyAlignment="1">
      <alignment horizontal="left"/>
    </xf>
    <xf numFmtId="0" fontId="8" fillId="0" borderId="35" xfId="7" applyFont="1" applyFill="1" applyBorder="1" applyAlignment="1">
      <alignment horizontal="center"/>
    </xf>
    <xf numFmtId="2" fontId="5" fillId="0" borderId="69" xfId="7" applyNumberFormat="1" applyFont="1" applyFill="1" applyBorder="1" applyAlignment="1">
      <alignment horizontal="center"/>
    </xf>
    <xf numFmtId="1" fontId="5" fillId="0" borderId="17" xfId="7" applyNumberFormat="1" applyFont="1" applyFill="1" applyBorder="1" applyAlignment="1">
      <alignment horizontal="center"/>
    </xf>
    <xf numFmtId="164" fontId="5" fillId="0" borderId="18" xfId="7" applyNumberFormat="1" applyFont="1" applyFill="1" applyBorder="1" applyAlignment="1">
      <alignment horizontal="center"/>
    </xf>
    <xf numFmtId="2" fontId="5" fillId="0" borderId="17" xfId="7" applyNumberFormat="1" applyFont="1" applyFill="1" applyBorder="1" applyAlignment="1" applyProtection="1">
      <alignment horizontal="center" vertical="center"/>
      <protection locked="0"/>
    </xf>
    <xf numFmtId="0" fontId="8" fillId="0" borderId="30" xfId="7" applyFont="1" applyFill="1" applyBorder="1"/>
    <xf numFmtId="2" fontId="5" fillId="0" borderId="28" xfId="7" applyNumberFormat="1" applyFont="1" applyFill="1" applyBorder="1"/>
    <xf numFmtId="1" fontId="5" fillId="0" borderId="28" xfId="7" applyNumberFormat="1" applyFont="1" applyFill="1" applyBorder="1"/>
    <xf numFmtId="1" fontId="5" fillId="0" borderId="30" xfId="7" applyNumberFormat="1" applyFont="1" applyFill="1" applyBorder="1"/>
    <xf numFmtId="1" fontId="5" fillId="0" borderId="50" xfId="7" applyNumberFormat="1" applyFont="1" applyFill="1" applyBorder="1" applyAlignment="1" applyProtection="1">
      <alignment horizontal="center" vertical="center"/>
      <protection locked="0"/>
    </xf>
    <xf numFmtId="0" fontId="5" fillId="0" borderId="34" xfId="7" applyFont="1" applyFill="1" applyBorder="1"/>
    <xf numFmtId="0" fontId="8" fillId="0" borderId="35" xfId="7" applyFont="1" applyFill="1" applyBorder="1"/>
    <xf numFmtId="2" fontId="5" fillId="0" borderId="33" xfId="7" applyNumberFormat="1" applyFont="1" applyFill="1" applyBorder="1"/>
    <xf numFmtId="1" fontId="5" fillId="0" borderId="34" xfId="7" applyNumberFormat="1" applyFont="1" applyFill="1" applyBorder="1"/>
    <xf numFmtId="2" fontId="5" fillId="0" borderId="34" xfId="7" applyNumberFormat="1" applyFont="1" applyFill="1" applyBorder="1"/>
    <xf numFmtId="1" fontId="5" fillId="0" borderId="35" xfId="7" applyNumberFormat="1" applyFont="1" applyFill="1" applyBorder="1"/>
    <xf numFmtId="1" fontId="5" fillId="0" borderId="51" xfId="7" applyNumberFormat="1" applyFont="1" applyFill="1" applyBorder="1" applyAlignment="1" applyProtection="1">
      <alignment horizontal="center" vertical="center"/>
      <protection locked="0"/>
    </xf>
    <xf numFmtId="2" fontId="5" fillId="0" borderId="52" xfId="7" applyNumberFormat="1" applyFont="1" applyFill="1" applyBorder="1" applyAlignment="1">
      <alignment horizontal="center" vertical="center"/>
    </xf>
    <xf numFmtId="2" fontId="5" fillId="0" borderId="53" xfId="7" applyNumberFormat="1" applyFont="1" applyFill="1" applyBorder="1" applyAlignment="1">
      <alignment horizontal="center" vertical="center"/>
    </xf>
    <xf numFmtId="0" fontId="8" fillId="0" borderId="3" xfId="7" applyFont="1" applyFill="1" applyBorder="1"/>
    <xf numFmtId="2" fontId="5" fillId="0" borderId="3" xfId="7" applyNumberFormat="1" applyFont="1" applyFill="1" applyBorder="1"/>
    <xf numFmtId="1" fontId="5" fillId="0" borderId="3" xfId="7" applyNumberFormat="1" applyFont="1" applyFill="1" applyBorder="1"/>
    <xf numFmtId="1" fontId="5" fillId="0" borderId="4" xfId="7" applyNumberFormat="1" applyFont="1" applyFill="1" applyBorder="1"/>
    <xf numFmtId="1" fontId="5" fillId="0" borderId="54" xfId="7" applyNumberFormat="1" applyFont="1" applyFill="1" applyBorder="1" applyAlignment="1" applyProtection="1">
      <alignment horizontal="center" vertical="center"/>
      <protection locked="0"/>
    </xf>
    <xf numFmtId="2" fontId="5" fillId="0" borderId="55" xfId="7" applyNumberFormat="1" applyFont="1" applyFill="1" applyBorder="1" applyAlignment="1">
      <alignment horizontal="center" vertical="center"/>
    </xf>
    <xf numFmtId="2" fontId="5" fillId="0" borderId="56" xfId="7" applyNumberFormat="1" applyFont="1" applyFill="1" applyBorder="1" applyAlignment="1">
      <alignment horizontal="center" vertical="center"/>
    </xf>
    <xf numFmtId="0" fontId="5" fillId="0" borderId="20" xfId="9" applyFont="1" applyFill="1" applyBorder="1"/>
    <xf numFmtId="0" fontId="8" fillId="0" borderId="0" xfId="7" applyFont="1" applyFill="1" applyBorder="1"/>
    <xf numFmtId="2" fontId="5" fillId="0" borderId="0" xfId="7" applyNumberFormat="1" applyFont="1" applyFill="1" applyBorder="1"/>
    <xf numFmtId="1" fontId="5" fillId="0" borderId="0" xfId="7" applyNumberFormat="1" applyFont="1" applyFill="1" applyBorder="1"/>
    <xf numFmtId="1" fontId="5" fillId="0" borderId="0" xfId="7" applyNumberFormat="1" applyFont="1" applyFill="1" applyBorder="1" applyProtection="1">
      <protection locked="0"/>
    </xf>
    <xf numFmtId="0" fontId="8" fillId="0" borderId="0" xfId="7" applyFont="1" applyFill="1" applyBorder="1" applyAlignment="1">
      <alignment horizontal="centerContinuous"/>
    </xf>
    <xf numFmtId="2" fontId="5" fillId="0" borderId="0" xfId="7" applyNumberFormat="1" applyFont="1" applyFill="1" applyBorder="1" applyAlignment="1">
      <alignment horizontal="centerContinuous"/>
    </xf>
    <xf numFmtId="0" fontId="5" fillId="0" borderId="0" xfId="7" applyFont="1" applyFill="1" applyBorder="1" applyAlignment="1">
      <alignment horizontal="centerContinuous"/>
    </xf>
    <xf numFmtId="0" fontId="5" fillId="0" borderId="29" xfId="7" applyFont="1" applyFill="1" applyBorder="1" applyAlignment="1">
      <alignment vertical="center"/>
    </xf>
    <xf numFmtId="0" fontId="5" fillId="0" borderId="28" xfId="7" applyFont="1" applyFill="1" applyBorder="1" applyAlignment="1">
      <alignment vertical="center"/>
    </xf>
    <xf numFmtId="0" fontId="5" fillId="0" borderId="30" xfId="7" applyFont="1" applyFill="1" applyBorder="1" applyAlignment="1">
      <alignment vertical="center"/>
    </xf>
    <xf numFmtId="165" fontId="5" fillId="0" borderId="64" xfId="7" applyNumberFormat="1" applyFont="1" applyFill="1" applyBorder="1" applyAlignment="1">
      <alignment horizontal="right"/>
    </xf>
    <xf numFmtId="49" fontId="5" fillId="0" borderId="65" xfId="7" applyNumberFormat="1" applyFont="1" applyFill="1" applyBorder="1" applyAlignment="1">
      <alignment horizontal="center"/>
    </xf>
    <xf numFmtId="165" fontId="5" fillId="0" borderId="66" xfId="7" applyNumberFormat="1" applyFont="1" applyFill="1" applyBorder="1" applyAlignment="1">
      <alignment horizontal="left"/>
    </xf>
    <xf numFmtId="0" fontId="5" fillId="0" borderId="23" xfId="7" applyFont="1" applyFill="1" applyBorder="1" applyAlignment="1">
      <alignment vertical="center"/>
    </xf>
    <xf numFmtId="0" fontId="5" fillId="0" borderId="24" xfId="7" applyFont="1" applyFill="1" applyBorder="1" applyAlignment="1">
      <alignment vertical="center"/>
    </xf>
    <xf numFmtId="0" fontId="5" fillId="0" borderId="32" xfId="7" applyFont="1" applyFill="1" applyBorder="1" applyAlignment="1">
      <alignment vertical="center"/>
    </xf>
    <xf numFmtId="165" fontId="5" fillId="0" borderId="11" xfId="7" applyNumberFormat="1" applyFont="1" applyFill="1" applyBorder="1" applyAlignment="1">
      <alignment horizontal="right"/>
    </xf>
    <xf numFmtId="49" fontId="5" fillId="0" borderId="1" xfId="7" applyNumberFormat="1" applyFont="1" applyFill="1" applyBorder="1" applyAlignment="1">
      <alignment horizontal="center"/>
    </xf>
    <xf numFmtId="165" fontId="5" fillId="0" borderId="12" xfId="7" applyNumberFormat="1" applyFont="1" applyFill="1" applyBorder="1" applyAlignment="1">
      <alignment horizontal="left"/>
    </xf>
    <xf numFmtId="2" fontId="5" fillId="0" borderId="61" xfId="7" applyNumberFormat="1" applyFont="1" applyFill="1" applyBorder="1" applyAlignment="1">
      <alignment horizontal="left" vertical="center"/>
    </xf>
    <xf numFmtId="0" fontId="5" fillId="0" borderId="62" xfId="7" applyFont="1" applyFill="1" applyBorder="1" applyAlignment="1">
      <alignment horizontal="left" vertical="center"/>
    </xf>
    <xf numFmtId="0" fontId="5" fillId="0" borderId="62" xfId="7" applyFont="1" applyFill="1" applyBorder="1" applyAlignment="1">
      <alignment vertical="center"/>
    </xf>
    <xf numFmtId="2" fontId="5" fillId="0" borderId="63" xfId="7" applyNumberFormat="1" applyFont="1" applyFill="1" applyBorder="1" applyAlignment="1">
      <alignment horizontal="left" vertical="center"/>
    </xf>
    <xf numFmtId="0" fontId="5" fillId="0" borderId="7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5" fillId="0" borderId="0" xfId="7" applyFont="1" applyFill="1" applyBorder="1" applyAlignment="1">
      <alignment horizontal="left"/>
    </xf>
    <xf numFmtId="0" fontId="5" fillId="0" borderId="5" xfId="7" applyFont="1" applyFill="1" applyBorder="1" applyAlignment="1">
      <alignment horizontal="right"/>
    </xf>
    <xf numFmtId="0" fontId="5" fillId="0" borderId="21" xfId="7" applyFont="1" applyFill="1" applyBorder="1" applyAlignment="1">
      <alignment horizontal="left"/>
    </xf>
    <xf numFmtId="0" fontId="5" fillId="0" borderId="11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centerContinuous" vertical="center"/>
    </xf>
    <xf numFmtId="0" fontId="5" fillId="0" borderId="1" xfId="7" applyFont="1" applyFill="1" applyBorder="1" applyAlignment="1">
      <alignment vertical="center"/>
    </xf>
    <xf numFmtId="2" fontId="5" fillId="0" borderId="1" xfId="7" applyNumberFormat="1" applyFont="1" applyFill="1" applyBorder="1" applyAlignment="1">
      <alignment horizontal="left" vertical="center"/>
    </xf>
    <xf numFmtId="2" fontId="5" fillId="0" borderId="1" xfId="7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/>
    </xf>
    <xf numFmtId="0" fontId="5" fillId="0" borderId="12" xfId="7" applyFont="1" applyFill="1" applyBorder="1" applyAlignment="1">
      <alignment horizontal="left"/>
    </xf>
    <xf numFmtId="165" fontId="8" fillId="0" borderId="5" xfId="7" applyNumberFormat="1" applyFont="1" applyFill="1" applyBorder="1" applyAlignment="1">
      <alignment horizontal="right"/>
    </xf>
    <xf numFmtId="49" fontId="8" fillId="0" borderId="6" xfId="7" applyNumberFormat="1" applyFont="1" applyFill="1" applyBorder="1" applyAlignment="1">
      <alignment horizontal="center"/>
    </xf>
    <xf numFmtId="165" fontId="8" fillId="0" borderId="7" xfId="7" applyNumberFormat="1" applyFont="1" applyFill="1" applyBorder="1" applyAlignment="1">
      <alignment horizontal="left"/>
    </xf>
    <xf numFmtId="0" fontId="5" fillId="0" borderId="31" xfId="7" applyFont="1" applyFill="1" applyBorder="1" applyAlignment="1">
      <alignment vertical="center"/>
    </xf>
    <xf numFmtId="165" fontId="5" fillId="0" borderId="0" xfId="7" applyNumberFormat="1" applyFont="1" applyFill="1" applyBorder="1" applyAlignment="1">
      <alignment horizontal="right"/>
    </xf>
    <xf numFmtId="0" fontId="5" fillId="0" borderId="0" xfId="7" applyFont="1" applyFill="1" applyBorder="1" applyAlignment="1"/>
    <xf numFmtId="165" fontId="5" fillId="0" borderId="21" xfId="7" applyNumberFormat="1" applyFont="1" applyFill="1" applyBorder="1" applyAlignment="1">
      <alignment horizontal="left"/>
    </xf>
    <xf numFmtId="165" fontId="5" fillId="0" borderId="5" xfId="7" applyNumberFormat="1" applyFont="1" applyFill="1" applyBorder="1" applyAlignment="1">
      <alignment horizontal="right"/>
    </xf>
    <xf numFmtId="0" fontId="5" fillId="0" borderId="6" xfId="7" applyFont="1" applyFill="1" applyBorder="1" applyAlignment="1"/>
    <xf numFmtId="165" fontId="5" fillId="0" borderId="7" xfId="7" applyNumberFormat="1" applyFont="1" applyFill="1" applyBorder="1" applyAlignment="1">
      <alignment horizontal="left"/>
    </xf>
    <xf numFmtId="0" fontId="5" fillId="0" borderId="20" xfId="7" applyFont="1" applyFill="1" applyBorder="1" applyAlignment="1">
      <alignment horizontal="left" vertical="center"/>
    </xf>
    <xf numFmtId="0" fontId="5" fillId="0" borderId="0" xfId="7" applyFont="1" applyFill="1" applyBorder="1" applyAlignment="1">
      <alignment horizontal="centerContinuous" vertical="center"/>
    </xf>
    <xf numFmtId="0" fontId="5" fillId="0" borderId="0" xfId="7" applyFont="1" applyFill="1" applyBorder="1" applyAlignment="1">
      <alignment vertical="center"/>
    </xf>
    <xf numFmtId="2" fontId="5" fillId="0" borderId="0" xfId="7" applyNumberFormat="1" applyFont="1" applyFill="1" applyBorder="1" applyAlignment="1">
      <alignment horizontal="left" vertical="center"/>
    </xf>
    <xf numFmtId="165" fontId="8" fillId="0" borderId="2" xfId="7" applyNumberFormat="1" applyFont="1" applyFill="1" applyBorder="1" applyAlignment="1">
      <alignment horizontal="right"/>
    </xf>
    <xf numFmtId="49" fontId="8" fillId="0" borderId="3" xfId="7" applyNumberFormat="1" applyFont="1" applyFill="1" applyBorder="1" applyAlignment="1">
      <alignment horizontal="center"/>
    </xf>
    <xf numFmtId="165" fontId="8" fillId="0" borderId="4" xfId="7" applyNumberFormat="1" applyFont="1" applyFill="1" applyBorder="1" applyAlignment="1">
      <alignment horizontal="left"/>
    </xf>
    <xf numFmtId="0" fontId="8" fillId="0" borderId="20" xfId="7" applyFont="1" applyFill="1" applyBorder="1"/>
    <xf numFmtId="0" fontId="8" fillId="0" borderId="0" xfId="7" applyFont="1" applyFill="1" applyBorder="1" applyAlignment="1">
      <alignment horizontal="center"/>
    </xf>
    <xf numFmtId="1" fontId="5" fillId="0" borderId="6" xfId="7" applyNumberFormat="1" applyFont="1" applyFill="1" applyBorder="1" applyAlignment="1"/>
    <xf numFmtId="0" fontId="5" fillId="0" borderId="6" xfId="7" applyFont="1" applyFill="1" applyBorder="1" applyAlignment="1">
      <alignment horizontal="right"/>
    </xf>
    <xf numFmtId="0" fontId="8" fillId="0" borderId="11" xfId="7" applyFont="1" applyFill="1" applyBorder="1"/>
    <xf numFmtId="0" fontId="8" fillId="0" borderId="1" xfId="7" applyFont="1" applyFill="1" applyBorder="1"/>
    <xf numFmtId="0" fontId="8" fillId="0" borderId="1" xfId="7" applyFont="1" applyFill="1" applyBorder="1" applyAlignment="1">
      <alignment horizontal="center"/>
    </xf>
    <xf numFmtId="2" fontId="8" fillId="0" borderId="11" xfId="7" applyNumberFormat="1" applyFont="1" applyFill="1" applyBorder="1" applyAlignment="1">
      <alignment horizontal="right"/>
    </xf>
    <xf numFmtId="2" fontId="8" fillId="0" borderId="1" xfId="7" applyNumberFormat="1" applyFont="1" applyFill="1" applyBorder="1" applyAlignment="1">
      <alignment horizontal="center"/>
    </xf>
    <xf numFmtId="2" fontId="8" fillId="0" borderId="12" xfId="7" applyNumberFormat="1" applyFont="1" applyFill="1" applyBorder="1" applyAlignment="1">
      <alignment horizontal="left"/>
    </xf>
    <xf numFmtId="0" fontId="14" fillId="0" borderId="0" xfId="10" applyFont="1" applyFill="1"/>
    <xf numFmtId="164" fontId="14" fillId="0" borderId="0" xfId="10" applyNumberFormat="1" applyFont="1" applyFill="1" applyAlignment="1">
      <alignment horizontal="center"/>
    </xf>
    <xf numFmtId="0" fontId="12" fillId="0" borderId="0" xfId="10" applyFont="1" applyFill="1"/>
    <xf numFmtId="2" fontId="12" fillId="0" borderId="0" xfId="10" applyNumberFormat="1" applyFont="1" applyFill="1"/>
    <xf numFmtId="0" fontId="5" fillId="0" borderId="0" xfId="10" applyFont="1" applyFill="1"/>
    <xf numFmtId="2" fontId="5" fillId="0" borderId="0" xfId="10" applyNumberFormat="1" applyFont="1" applyFill="1"/>
    <xf numFmtId="2" fontId="5" fillId="0" borderId="40" xfId="7" applyNumberFormat="1" applyFont="1" applyFill="1" applyBorder="1" applyAlignment="1">
      <alignment horizontal="center"/>
    </xf>
    <xf numFmtId="2" fontId="5" fillId="0" borderId="41" xfId="7" applyNumberFormat="1" applyFont="1" applyFill="1" applyBorder="1" applyAlignment="1">
      <alignment horizontal="center"/>
    </xf>
    <xf numFmtId="2" fontId="5" fillId="0" borderId="70" xfId="7" applyNumberFormat="1" applyFont="1" applyFill="1" applyBorder="1" applyAlignment="1">
      <alignment horizontal="center"/>
    </xf>
    <xf numFmtId="0" fontId="5" fillId="0" borderId="59" xfId="7" applyFont="1" applyFill="1" applyBorder="1" applyAlignment="1">
      <alignment vertical="center"/>
    </xf>
    <xf numFmtId="0" fontId="5" fillId="0" borderId="37" xfId="7" applyFont="1" applyFill="1" applyBorder="1" applyAlignment="1">
      <alignment vertical="center"/>
    </xf>
    <xf numFmtId="0" fontId="5" fillId="0" borderId="60" xfId="7" applyFont="1" applyFill="1" applyBorder="1" applyAlignment="1">
      <alignment vertical="center"/>
    </xf>
    <xf numFmtId="2" fontId="5" fillId="0" borderId="64" xfId="7" applyNumberFormat="1" applyFont="1" applyFill="1" applyBorder="1" applyAlignment="1">
      <alignment vertical="center"/>
    </xf>
    <xf numFmtId="0" fontId="5" fillId="0" borderId="65" xfId="7" applyFont="1" applyFill="1" applyBorder="1" applyAlignment="1">
      <alignment horizontal="left" vertical="center"/>
    </xf>
    <xf numFmtId="0" fontId="5" fillId="0" borderId="65" xfId="7" applyFont="1" applyFill="1" applyBorder="1" applyAlignment="1">
      <alignment vertical="center"/>
    </xf>
    <xf numFmtId="2" fontId="5" fillId="0" borderId="66" xfId="7" applyNumberFormat="1" applyFont="1" applyFill="1" applyBorder="1" applyAlignment="1">
      <alignment horizontal="left" vertical="center"/>
    </xf>
    <xf numFmtId="2" fontId="5" fillId="0" borderId="12" xfId="7" applyNumberFormat="1" applyFont="1" applyFill="1" applyBorder="1" applyAlignment="1">
      <alignment horizontal="left" vertical="center"/>
    </xf>
    <xf numFmtId="2" fontId="5" fillId="0" borderId="64" xfId="7" applyNumberFormat="1" applyFont="1" applyFill="1" applyBorder="1" applyAlignment="1">
      <alignment horizontal="left" vertical="center"/>
    </xf>
    <xf numFmtId="1" fontId="8" fillId="0" borderId="2" xfId="6" applyNumberFormat="1" applyFont="1" applyFill="1" applyBorder="1" applyAlignment="1">
      <alignment vertical="center"/>
    </xf>
    <xf numFmtId="1" fontId="8" fillId="0" borderId="3" xfId="6" applyNumberFormat="1" applyFont="1" applyFill="1" applyBorder="1" applyAlignment="1">
      <alignment horizontal="center" vertical="center"/>
    </xf>
    <xf numFmtId="1" fontId="8" fillId="0" borderId="4" xfId="6" applyNumberFormat="1" applyFont="1" applyFill="1" applyBorder="1" applyAlignment="1">
      <alignment vertical="center"/>
    </xf>
    <xf numFmtId="0" fontId="8" fillId="0" borderId="71" xfId="4" applyFont="1" applyFill="1" applyBorder="1" applyAlignment="1">
      <alignment horizontal="center" vertical="center"/>
    </xf>
    <xf numFmtId="0" fontId="8" fillId="0" borderId="48" xfId="4" applyFont="1" applyFill="1" applyBorder="1" applyAlignment="1">
      <alignment horizontal="center" vertical="center"/>
    </xf>
    <xf numFmtId="0" fontId="8" fillId="0" borderId="49" xfId="4" applyFont="1" applyFill="1" applyBorder="1" applyAlignment="1">
      <alignment horizontal="center" vertical="center"/>
    </xf>
    <xf numFmtId="0" fontId="5" fillId="0" borderId="23" xfId="7" applyFont="1" applyFill="1" applyBorder="1"/>
    <xf numFmtId="2" fontId="5" fillId="0" borderId="13" xfId="7" applyNumberFormat="1" applyFont="1" applyFill="1" applyBorder="1" applyAlignment="1">
      <alignment horizontal="center" vertical="center"/>
    </xf>
    <xf numFmtId="2" fontId="5" fillId="0" borderId="14" xfId="7" applyNumberFormat="1" applyFont="1" applyFill="1" applyBorder="1" applyAlignment="1">
      <alignment horizontal="center" vertical="center"/>
    </xf>
    <xf numFmtId="2" fontId="5" fillId="0" borderId="15" xfId="7" applyNumberFormat="1" applyFont="1" applyFill="1" applyBorder="1" applyAlignment="1">
      <alignment horizontal="center" vertical="center"/>
    </xf>
    <xf numFmtId="1" fontId="5" fillId="0" borderId="29" xfId="7" applyNumberFormat="1" applyFont="1" applyFill="1" applyBorder="1" applyAlignment="1">
      <alignment horizontal="center" vertical="center"/>
    </xf>
    <xf numFmtId="164" fontId="5" fillId="0" borderId="28" xfId="7" applyNumberFormat="1" applyFont="1" applyFill="1" applyBorder="1" applyAlignment="1" applyProtection="1">
      <alignment horizontal="center" vertical="center"/>
      <protection locked="0"/>
    </xf>
    <xf numFmtId="164" fontId="5" fillId="0" borderId="30" xfId="7" applyNumberFormat="1" applyFont="1" applyFill="1" applyBorder="1" applyAlignment="1">
      <alignment horizontal="center" vertical="center"/>
    </xf>
    <xf numFmtId="1" fontId="5" fillId="0" borderId="11" xfId="7" applyNumberFormat="1" applyFont="1" applyFill="1" applyBorder="1" applyAlignment="1">
      <alignment horizontal="center" vertical="center"/>
    </xf>
    <xf numFmtId="164" fontId="5" fillId="0" borderId="1" xfId="7" applyNumberFormat="1" applyFont="1" applyFill="1" applyBorder="1" applyAlignment="1" applyProtection="1">
      <alignment horizontal="center" vertical="center"/>
      <protection locked="0"/>
    </xf>
    <xf numFmtId="164" fontId="27" fillId="0" borderId="12" xfId="7" applyNumberFormat="1" applyFont="1" applyFill="1" applyBorder="1" applyAlignment="1">
      <alignment horizontal="center" vertical="center"/>
    </xf>
    <xf numFmtId="1" fontId="5" fillId="0" borderId="3" xfId="7" applyNumberFormat="1" applyFont="1" applyFill="1" applyBorder="1" applyAlignment="1">
      <alignment horizontal="center" vertical="center"/>
    </xf>
    <xf numFmtId="0" fontId="5" fillId="0" borderId="3" xfId="7" applyNumberFormat="1" applyFont="1" applyFill="1" applyBorder="1" applyAlignment="1" applyProtection="1">
      <alignment horizontal="center" vertical="center"/>
      <protection locked="0"/>
    </xf>
    <xf numFmtId="0" fontId="5" fillId="0" borderId="4" xfId="7" applyNumberFormat="1" applyFont="1" applyFill="1" applyBorder="1" applyAlignment="1">
      <alignment horizontal="center" vertical="center"/>
    </xf>
    <xf numFmtId="0" fontId="5" fillId="0" borderId="37" xfId="7" applyFont="1" applyFill="1" applyBorder="1"/>
    <xf numFmtId="0" fontId="5" fillId="0" borderId="36" xfId="7" applyFont="1" applyFill="1" applyBorder="1"/>
    <xf numFmtId="1" fontId="5" fillId="0" borderId="6" xfId="7" applyNumberFormat="1" applyFont="1" applyFill="1" applyBorder="1" applyAlignment="1">
      <alignment horizontal="center" vertical="center"/>
    </xf>
    <xf numFmtId="0" fontId="5" fillId="0" borderId="6" xfId="7" applyNumberFormat="1" applyFont="1" applyFill="1" applyBorder="1" applyAlignment="1" applyProtection="1">
      <alignment horizontal="center" vertical="center"/>
      <protection locked="0"/>
    </xf>
    <xf numFmtId="0" fontId="5" fillId="0" borderId="7" xfId="7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left" vertical="center"/>
    </xf>
    <xf numFmtId="2" fontId="5" fillId="0" borderId="0" xfId="7" applyNumberFormat="1" applyFont="1" applyFill="1" applyBorder="1" applyAlignment="1">
      <alignment horizontal="center" vertical="center"/>
    </xf>
    <xf numFmtId="0" fontId="8" fillId="0" borderId="5" xfId="7" applyFont="1" applyFill="1" applyBorder="1"/>
    <xf numFmtId="0" fontId="8" fillId="0" borderId="6" xfId="7" applyFont="1" applyFill="1" applyBorder="1" applyAlignment="1">
      <alignment horizontal="center"/>
    </xf>
    <xf numFmtId="0" fontId="8" fillId="0" borderId="7" xfId="7" applyFont="1" applyFill="1" applyBorder="1" applyAlignment="1">
      <alignment horizontal="center"/>
    </xf>
    <xf numFmtId="0" fontId="8" fillId="0" borderId="29" xfId="7" applyFont="1" applyBorder="1"/>
    <xf numFmtId="0" fontId="8" fillId="0" borderId="50" xfId="7" applyFont="1" applyBorder="1"/>
    <xf numFmtId="0" fontId="8" fillId="0" borderId="28" xfId="7" applyFont="1" applyBorder="1"/>
    <xf numFmtId="0" fontId="8" fillId="0" borderId="30" xfId="7" applyFont="1" applyBorder="1"/>
    <xf numFmtId="0" fontId="5" fillId="0" borderId="12" xfId="7" applyFont="1" applyFill="1" applyBorder="1" applyAlignment="1">
      <alignment horizontal="center"/>
    </xf>
    <xf numFmtId="0" fontId="5" fillId="0" borderId="16" xfId="7" applyFont="1" applyBorder="1"/>
    <xf numFmtId="0" fontId="5" fillId="0" borderId="17" xfId="7" applyFont="1" applyBorder="1"/>
    <xf numFmtId="0" fontId="5" fillId="0" borderId="18" xfId="7" applyFont="1" applyBorder="1"/>
    <xf numFmtId="0" fontId="5" fillId="0" borderId="58" xfId="7" applyFont="1" applyFill="1" applyBorder="1" applyAlignment="1">
      <alignment horizontal="left"/>
    </xf>
    <xf numFmtId="49" fontId="5" fillId="0" borderId="31" xfId="7" applyNumberFormat="1" applyFont="1" applyFill="1" applyBorder="1" applyAlignment="1">
      <alignment horizontal="left"/>
    </xf>
    <xf numFmtId="0" fontId="8" fillId="0" borderId="46" xfId="7" applyFont="1" applyFill="1" applyBorder="1"/>
    <xf numFmtId="2" fontId="5" fillId="0" borderId="71" xfId="7" applyNumberFormat="1" applyFont="1" applyFill="1" applyBorder="1"/>
    <xf numFmtId="1" fontId="5" fillId="0" borderId="48" xfId="7" applyNumberFormat="1" applyFont="1" applyFill="1" applyBorder="1"/>
    <xf numFmtId="2" fontId="5" fillId="0" borderId="48" xfId="7" applyNumberFormat="1" applyFont="1" applyFill="1" applyBorder="1"/>
    <xf numFmtId="164" fontId="5" fillId="0" borderId="49" xfId="7" applyNumberFormat="1" applyFont="1" applyFill="1" applyBorder="1"/>
    <xf numFmtId="1" fontId="5" fillId="0" borderId="26" xfId="7" applyNumberFormat="1" applyFont="1" applyFill="1" applyBorder="1" applyAlignment="1" applyProtection="1">
      <alignment horizontal="center" vertical="center"/>
      <protection locked="0"/>
    </xf>
    <xf numFmtId="0" fontId="8" fillId="0" borderId="32" xfId="7" applyFont="1" applyFill="1" applyBorder="1"/>
    <xf numFmtId="2" fontId="5" fillId="0" borderId="25" xfId="7" applyNumberFormat="1" applyFont="1" applyFill="1" applyBorder="1"/>
    <xf numFmtId="1" fontId="5" fillId="0" borderId="26" xfId="7" applyNumberFormat="1" applyFont="1" applyFill="1" applyBorder="1"/>
    <xf numFmtId="2" fontId="5" fillId="0" borderId="26" xfId="7" applyNumberFormat="1" applyFont="1" applyFill="1" applyBorder="1"/>
    <xf numFmtId="164" fontId="5" fillId="0" borderId="27" xfId="7" applyNumberFormat="1" applyFont="1" applyFill="1" applyBorder="1"/>
    <xf numFmtId="49" fontId="5" fillId="0" borderId="24" xfId="7" applyNumberFormat="1" applyFont="1" applyFill="1" applyBorder="1" applyAlignment="1">
      <alignment horizontal="left"/>
    </xf>
    <xf numFmtId="1" fontId="5" fillId="0" borderId="48" xfId="7" applyNumberFormat="1" applyFont="1" applyFill="1" applyBorder="1" applyAlignment="1" applyProtection="1">
      <alignment horizontal="center" vertical="center"/>
      <protection locked="0"/>
    </xf>
    <xf numFmtId="1" fontId="5" fillId="0" borderId="47" xfId="7" applyNumberFormat="1" applyFont="1" applyFill="1" applyBorder="1" applyAlignment="1" applyProtection="1">
      <alignment horizontal="center" vertical="center"/>
      <protection locked="0"/>
    </xf>
    <xf numFmtId="0" fontId="5" fillId="0" borderId="33" xfId="7" applyFont="1" applyFill="1" applyBorder="1" applyAlignment="1">
      <alignment horizontal="left"/>
    </xf>
    <xf numFmtId="49" fontId="5" fillId="0" borderId="34" xfId="7" applyNumberFormat="1" applyFont="1" applyFill="1" applyBorder="1" applyAlignment="1">
      <alignment horizontal="left"/>
    </xf>
    <xf numFmtId="2" fontId="5" fillId="0" borderId="16" xfId="7" applyNumberFormat="1" applyFont="1" applyFill="1" applyBorder="1"/>
    <xf numFmtId="1" fontId="5" fillId="0" borderId="17" xfId="7" applyNumberFormat="1" applyFont="1" applyFill="1" applyBorder="1"/>
    <xf numFmtId="2" fontId="5" fillId="0" borderId="17" xfId="7" applyNumberFormat="1" applyFont="1" applyFill="1" applyBorder="1"/>
    <xf numFmtId="164" fontId="5" fillId="0" borderId="18" xfId="7" applyNumberFormat="1" applyFont="1" applyFill="1" applyBorder="1"/>
    <xf numFmtId="1" fontId="5" fillId="0" borderId="8" xfId="7" applyNumberFormat="1" applyFont="1" applyFill="1" applyBorder="1" applyAlignment="1" applyProtection="1">
      <alignment horizontal="center" vertical="center"/>
      <protection locked="0"/>
    </xf>
    <xf numFmtId="1" fontId="5" fillId="0" borderId="57" xfId="7" applyNumberFormat="1" applyFont="1" applyFill="1" applyBorder="1" applyAlignment="1" applyProtection="1">
      <alignment horizontal="center" vertical="center"/>
      <protection locked="0"/>
    </xf>
    <xf numFmtId="1" fontId="5" fillId="0" borderId="72" xfId="7" applyNumberFormat="1" applyFont="1" applyFill="1" applyBorder="1" applyAlignment="1" applyProtection="1">
      <alignment horizontal="center" vertical="center"/>
      <protection locked="0"/>
    </xf>
    <xf numFmtId="0" fontId="5" fillId="0" borderId="24" xfId="7" applyFont="1" applyFill="1" applyBorder="1"/>
    <xf numFmtId="2" fontId="5" fillId="0" borderId="61" xfId="7" applyNumberFormat="1" applyFont="1" applyFill="1" applyBorder="1" applyAlignment="1"/>
    <xf numFmtId="0" fontId="5" fillId="0" borderId="62" xfId="7" applyFont="1" applyFill="1" applyBorder="1" applyAlignment="1">
      <alignment horizontal="left"/>
    </xf>
    <xf numFmtId="0" fontId="5" fillId="0" borderId="62" xfId="7" applyFont="1" applyFill="1" applyBorder="1"/>
    <xf numFmtId="164" fontId="5" fillId="0" borderId="63" xfId="7" applyNumberFormat="1" applyFont="1" applyFill="1" applyBorder="1" applyAlignment="1">
      <alignment horizontal="left"/>
    </xf>
    <xf numFmtId="2" fontId="5" fillId="0" borderId="1" xfId="7" applyNumberFormat="1" applyFont="1" applyFill="1" applyBorder="1" applyAlignment="1">
      <alignment horizontal="left"/>
    </xf>
    <xf numFmtId="2" fontId="5" fillId="0" borderId="1" xfId="7" applyNumberFormat="1" applyFont="1" applyFill="1" applyBorder="1" applyAlignment="1">
      <alignment horizontal="center"/>
    </xf>
    <xf numFmtId="165" fontId="8" fillId="0" borderId="5" xfId="7" applyNumberFormat="1" applyFont="1" applyFill="1" applyBorder="1" applyAlignment="1">
      <alignment horizontal="center" vertical="center"/>
    </xf>
    <xf numFmtId="49" fontId="8" fillId="0" borderId="6" xfId="7" applyNumberFormat="1" applyFont="1" applyFill="1" applyBorder="1" applyAlignment="1">
      <alignment horizontal="center" vertical="center"/>
    </xf>
    <xf numFmtId="165" fontId="8" fillId="0" borderId="7" xfId="7" applyNumberFormat="1" applyFont="1" applyFill="1" applyBorder="1" applyAlignment="1">
      <alignment horizontal="center" vertical="center"/>
    </xf>
    <xf numFmtId="165" fontId="5" fillId="0" borderId="64" xfId="7" applyNumberFormat="1" applyFont="1" applyFill="1" applyBorder="1" applyAlignment="1">
      <alignment horizontal="center" vertical="center"/>
    </xf>
    <xf numFmtId="49" fontId="5" fillId="0" borderId="65" xfId="7" applyNumberFormat="1" applyFont="1" applyFill="1" applyBorder="1" applyAlignment="1">
      <alignment horizontal="center" vertical="center"/>
    </xf>
    <xf numFmtId="165" fontId="5" fillId="0" borderId="66" xfId="7" applyNumberFormat="1" applyFont="1" applyFill="1" applyBorder="1" applyAlignment="1">
      <alignment horizontal="center" vertical="center"/>
    </xf>
    <xf numFmtId="0" fontId="5" fillId="0" borderId="24" xfId="7" applyFont="1" applyFill="1" applyBorder="1" applyAlignment="1">
      <alignment horizontal="center"/>
    </xf>
    <xf numFmtId="165" fontId="5" fillId="0" borderId="11" xfId="7" applyNumberFormat="1" applyFont="1" applyFill="1" applyBorder="1" applyAlignment="1">
      <alignment horizontal="center" vertical="center"/>
    </xf>
    <xf numFmtId="49" fontId="5" fillId="0" borderId="1" xfId="7" applyNumberFormat="1" applyFont="1" applyFill="1" applyBorder="1" applyAlignment="1">
      <alignment horizontal="center" vertical="center"/>
    </xf>
    <xf numFmtId="165" fontId="5" fillId="0" borderId="12" xfId="7" applyNumberFormat="1" applyFont="1" applyFill="1" applyBorder="1" applyAlignment="1">
      <alignment horizontal="center" vertical="center"/>
    </xf>
    <xf numFmtId="2" fontId="5" fillId="0" borderId="61" xfId="7" applyNumberFormat="1" applyFont="1" applyFill="1" applyBorder="1" applyAlignment="1">
      <alignment horizontal="left"/>
    </xf>
    <xf numFmtId="2" fontId="5" fillId="0" borderId="63" xfId="7" applyNumberFormat="1" applyFont="1" applyFill="1" applyBorder="1" applyAlignment="1">
      <alignment horizontal="left"/>
    </xf>
    <xf numFmtId="0" fontId="5" fillId="0" borderId="5" xfId="7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165" fontId="5" fillId="0" borderId="7" xfId="7" applyNumberFormat="1" applyFont="1" applyFill="1" applyBorder="1" applyAlignment="1">
      <alignment horizontal="center" vertical="center"/>
    </xf>
    <xf numFmtId="165" fontId="5" fillId="0" borderId="0" xfId="7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165" fontId="5" fillId="0" borderId="21" xfId="7" applyNumberFormat="1" applyFont="1" applyFill="1" applyBorder="1" applyAlignment="1">
      <alignment horizontal="center" vertical="center"/>
    </xf>
    <xf numFmtId="165" fontId="5" fillId="0" borderId="5" xfId="7" applyNumberFormat="1" applyFont="1" applyFill="1" applyBorder="1" applyAlignment="1">
      <alignment horizontal="center" vertical="center"/>
    </xf>
    <xf numFmtId="2" fontId="5" fillId="0" borderId="0" xfId="7" applyNumberFormat="1" applyFont="1" applyFill="1" applyBorder="1" applyAlignment="1">
      <alignment horizontal="left"/>
    </xf>
    <xf numFmtId="0" fontId="5" fillId="0" borderId="1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165" fontId="8" fillId="0" borderId="2" xfId="7" applyNumberFormat="1" applyFont="1" applyFill="1" applyBorder="1" applyAlignment="1">
      <alignment horizontal="center" vertical="center"/>
    </xf>
    <xf numFmtId="49" fontId="8" fillId="0" borderId="3" xfId="7" applyNumberFormat="1" applyFont="1" applyFill="1" applyBorder="1" applyAlignment="1">
      <alignment horizontal="center" vertical="center"/>
    </xf>
    <xf numFmtId="165" fontId="8" fillId="0" borderId="4" xfId="7" applyNumberFormat="1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2" fontId="8" fillId="0" borderId="11" xfId="7" applyNumberFormat="1" applyFont="1" applyFill="1" applyBorder="1" applyAlignment="1">
      <alignment horizontal="center" vertical="center"/>
    </xf>
    <xf numFmtId="2" fontId="8" fillId="0" borderId="1" xfId="7" applyNumberFormat="1" applyFont="1" applyFill="1" applyBorder="1" applyAlignment="1">
      <alignment horizontal="center" vertical="center"/>
    </xf>
    <xf numFmtId="2" fontId="8" fillId="0" borderId="12" xfId="7" applyNumberFormat="1" applyFont="1" applyFill="1" applyBorder="1" applyAlignment="1">
      <alignment horizontal="center" vertical="center"/>
    </xf>
    <xf numFmtId="2" fontId="5" fillId="0" borderId="2" xfId="5" applyNumberFormat="1" applyFont="1" applyFill="1" applyBorder="1" applyAlignment="1">
      <alignment horizontal="center" vertical="center"/>
    </xf>
    <xf numFmtId="2" fontId="5" fillId="0" borderId="4" xfId="2" applyNumberFormat="1" applyFont="1" applyFill="1" applyBorder="1" applyAlignment="1">
      <alignment horizontal="center" vertical="center"/>
    </xf>
    <xf numFmtId="0" fontId="29" fillId="0" borderId="0" xfId="2" applyFont="1" applyFill="1"/>
    <xf numFmtId="1" fontId="29" fillId="0" borderId="0" xfId="2" applyNumberFormat="1" applyFont="1" applyFill="1" applyBorder="1" applyAlignment="1">
      <alignment horizontal="right"/>
    </xf>
    <xf numFmtId="0" fontId="29" fillId="0" borderId="0" xfId="7" applyFont="1" applyFill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7" applyFont="1" applyFill="1"/>
    <xf numFmtId="0" fontId="29" fillId="0" borderId="0" xfId="5" applyFont="1" applyFill="1" applyAlignment="1">
      <alignment horizontal="right" vertical="center"/>
    </xf>
    <xf numFmtId="0" fontId="29" fillId="0" borderId="0" xfId="2" applyFont="1" applyFill="1" applyBorder="1"/>
    <xf numFmtId="0" fontId="29" fillId="0" borderId="0" xfId="7" applyFont="1" applyFill="1"/>
    <xf numFmtId="14" fontId="5" fillId="0" borderId="0" xfId="7" applyNumberFormat="1" applyFont="1" applyFill="1" applyBorder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0" fontId="4" fillId="0" borderId="0" xfId="7" applyFill="1" applyAlignment="1">
      <alignment horizontal="center" vertical="center"/>
    </xf>
    <xf numFmtId="0" fontId="4" fillId="0" borderId="0" xfId="13"/>
    <xf numFmtId="2" fontId="5" fillId="0" borderId="8" xfId="13" applyNumberFormat="1" applyFont="1" applyFill="1" applyBorder="1" applyAlignment="1">
      <alignment horizontal="center" vertical="center"/>
    </xf>
    <xf numFmtId="2" fontId="5" fillId="0" borderId="9" xfId="13" applyNumberFormat="1" applyFont="1" applyFill="1" applyBorder="1" applyAlignment="1">
      <alignment horizontal="center" vertical="center"/>
    </xf>
    <xf numFmtId="2" fontId="5" fillId="0" borderId="10" xfId="13" applyNumberFormat="1" applyFont="1" applyFill="1" applyBorder="1" applyAlignment="1">
      <alignment horizontal="center" vertical="center"/>
    </xf>
    <xf numFmtId="2" fontId="4" fillId="0" borderId="0" xfId="13" applyNumberFormat="1"/>
    <xf numFmtId="2" fontId="5" fillId="0" borderId="25" xfId="13" applyNumberFormat="1" applyFont="1" applyFill="1" applyBorder="1" applyAlignment="1">
      <alignment horizontal="center" vertical="center"/>
    </xf>
    <xf numFmtId="2" fontId="5" fillId="0" borderId="26" xfId="13" applyNumberFormat="1" applyFont="1" applyFill="1" applyBorder="1" applyAlignment="1">
      <alignment horizontal="center" vertical="center"/>
    </xf>
    <xf numFmtId="2" fontId="5" fillId="0" borderId="32" xfId="13" applyNumberFormat="1" applyFont="1" applyFill="1" applyBorder="1" applyAlignment="1">
      <alignment horizontal="center" vertical="center"/>
    </xf>
    <xf numFmtId="2" fontId="5" fillId="0" borderId="16" xfId="13" applyNumberFormat="1" applyFont="1" applyFill="1" applyBorder="1" applyAlignment="1">
      <alignment horizontal="center" vertical="center"/>
    </xf>
    <xf numFmtId="2" fontId="5" fillId="0" borderId="17" xfId="13" applyNumberFormat="1" applyFont="1" applyFill="1" applyBorder="1" applyAlignment="1">
      <alignment horizontal="center" vertical="center"/>
    </xf>
    <xf numFmtId="2" fontId="5" fillId="0" borderId="35" xfId="13" applyNumberFormat="1" applyFont="1" applyFill="1" applyBorder="1" applyAlignment="1">
      <alignment horizontal="center" vertical="center"/>
    </xf>
    <xf numFmtId="2" fontId="5" fillId="0" borderId="27" xfId="13" applyNumberFormat="1" applyFont="1" applyFill="1" applyBorder="1" applyAlignment="1">
      <alignment horizontal="center" vertical="center"/>
    </xf>
    <xf numFmtId="49" fontId="4" fillId="0" borderId="0" xfId="13" applyNumberFormat="1"/>
    <xf numFmtId="2" fontId="5" fillId="0" borderId="18" xfId="13" applyNumberFormat="1" applyFont="1" applyFill="1" applyBorder="1" applyAlignment="1">
      <alignment horizontal="center" vertical="center"/>
    </xf>
    <xf numFmtId="0" fontId="5" fillId="0" borderId="20" xfId="13" applyFont="1" applyFill="1" applyBorder="1" applyAlignment="1"/>
    <xf numFmtId="0" fontId="5" fillId="0" borderId="0" xfId="13" applyFont="1" applyFill="1" applyBorder="1" applyAlignment="1"/>
    <xf numFmtId="2" fontId="5" fillId="0" borderId="0" xfId="13" applyNumberFormat="1" applyFont="1" applyFill="1" applyBorder="1" applyAlignment="1">
      <alignment horizontal="left"/>
    </xf>
    <xf numFmtId="0" fontId="5" fillId="0" borderId="0" xfId="13" applyFont="1" applyFill="1" applyBorder="1"/>
    <xf numFmtId="0" fontId="5" fillId="0" borderId="0" xfId="13" applyFont="1" applyFill="1" applyBorder="1" applyAlignment="1">
      <alignment horizontal="center" vertical="center"/>
    </xf>
    <xf numFmtId="166" fontId="5" fillId="0" borderId="0" xfId="13" applyNumberFormat="1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/>
    </xf>
    <xf numFmtId="0" fontId="8" fillId="0" borderId="14" xfId="13" applyFont="1" applyFill="1" applyBorder="1" applyAlignment="1">
      <alignment horizontal="center"/>
    </xf>
    <xf numFmtId="0" fontId="8" fillId="0" borderId="15" xfId="13" applyFont="1" applyFill="1" applyBorder="1" applyAlignment="1">
      <alignment horizontal="center"/>
    </xf>
    <xf numFmtId="0" fontId="8" fillId="0" borderId="50" xfId="13" applyFont="1" applyFill="1" applyBorder="1" applyAlignment="1">
      <alignment horizontal="center"/>
    </xf>
    <xf numFmtId="0" fontId="8" fillId="0" borderId="10" xfId="13" applyFont="1" applyFill="1" applyBorder="1" applyAlignment="1">
      <alignment horizontal="left"/>
    </xf>
    <xf numFmtId="0" fontId="8" fillId="0" borderId="29" xfId="13" applyFont="1" applyFill="1" applyBorder="1" applyAlignment="1">
      <alignment horizontal="center"/>
    </xf>
    <xf numFmtId="0" fontId="5" fillId="0" borderId="9" xfId="13" applyFont="1" applyFill="1" applyBorder="1"/>
    <xf numFmtId="0" fontId="5" fillId="0" borderId="10" xfId="13" applyFont="1" applyFill="1" applyBorder="1"/>
    <xf numFmtId="2" fontId="5" fillId="0" borderId="8" xfId="13" applyNumberFormat="1" applyFont="1" applyFill="1" applyBorder="1" applyAlignment="1">
      <alignment horizontal="center"/>
    </xf>
    <xf numFmtId="2" fontId="5" fillId="0" borderId="9" xfId="13" applyNumberFormat="1" applyFont="1" applyFill="1" applyBorder="1" applyAlignment="1">
      <alignment horizontal="center"/>
    </xf>
    <xf numFmtId="2" fontId="5" fillId="0" borderId="10" xfId="13" applyNumberFormat="1" applyFont="1" applyFill="1" applyBorder="1" applyAlignment="1">
      <alignment horizontal="center"/>
    </xf>
    <xf numFmtId="0" fontId="8" fillId="0" borderId="68" xfId="13" applyFont="1" applyFill="1" applyBorder="1" applyAlignment="1">
      <alignment horizontal="center"/>
    </xf>
    <xf numFmtId="0" fontId="8" fillId="0" borderId="27" xfId="13" applyFont="1" applyFill="1" applyBorder="1" applyAlignment="1">
      <alignment horizontal="left"/>
    </xf>
    <xf numFmtId="0" fontId="8" fillId="0" borderId="23" xfId="13" applyFont="1" applyFill="1" applyBorder="1" applyAlignment="1">
      <alignment horizontal="center"/>
    </xf>
    <xf numFmtId="0" fontId="5" fillId="0" borderId="26" xfId="13" applyFont="1" applyFill="1" applyBorder="1"/>
    <xf numFmtId="0" fontId="5" fillId="0" borderId="27" xfId="13" applyFont="1" applyFill="1" applyBorder="1"/>
    <xf numFmtId="2" fontId="5" fillId="0" borderId="25" xfId="13" applyNumberFormat="1" applyFont="1" applyFill="1" applyBorder="1" applyAlignment="1">
      <alignment horizontal="center"/>
    </xf>
    <xf numFmtId="2" fontId="5" fillId="0" borderId="26" xfId="13" applyNumberFormat="1" applyFont="1" applyFill="1" applyBorder="1" applyAlignment="1">
      <alignment horizontal="center"/>
    </xf>
    <xf numFmtId="2" fontId="5" fillId="0" borderId="27" xfId="13" applyNumberFormat="1" applyFont="1" applyFill="1" applyBorder="1" applyAlignment="1">
      <alignment horizontal="center"/>
    </xf>
    <xf numFmtId="2" fontId="5" fillId="0" borderId="49" xfId="13" applyNumberFormat="1" applyFont="1" applyFill="1" applyBorder="1" applyAlignment="1">
      <alignment horizontal="center"/>
    </xf>
    <xf numFmtId="0" fontId="8" fillId="0" borderId="69" xfId="13" applyFont="1" applyFill="1" applyBorder="1" applyAlignment="1">
      <alignment horizontal="center"/>
    </xf>
    <xf numFmtId="0" fontId="8" fillId="0" borderId="18" xfId="13" applyFont="1" applyFill="1" applyBorder="1" applyAlignment="1">
      <alignment horizontal="left"/>
    </xf>
    <xf numFmtId="0" fontId="8" fillId="0" borderId="33" xfId="13" applyFont="1" applyFill="1" applyBorder="1" applyAlignment="1">
      <alignment horizontal="center"/>
    </xf>
    <xf numFmtId="0" fontId="5" fillId="0" borderId="17" xfId="13" applyFont="1" applyFill="1" applyBorder="1"/>
    <xf numFmtId="0" fontId="5" fillId="0" borderId="18" xfId="13" applyFont="1" applyFill="1" applyBorder="1"/>
    <xf numFmtId="2" fontId="5" fillId="0" borderId="13" xfId="13" applyNumberFormat="1" applyFont="1" applyFill="1" applyBorder="1" applyAlignment="1">
      <alignment horizontal="center"/>
    </xf>
    <xf numFmtId="2" fontId="5" fillId="0" borderId="14" xfId="13" applyNumberFormat="1" applyFont="1" applyFill="1" applyBorder="1" applyAlignment="1">
      <alignment horizontal="center"/>
    </xf>
    <xf numFmtId="2" fontId="5" fillId="0" borderId="15" xfId="13" applyNumberFormat="1" applyFont="1" applyFill="1" applyBorder="1" applyAlignment="1">
      <alignment horizontal="center"/>
    </xf>
    <xf numFmtId="0" fontId="8" fillId="0" borderId="8" xfId="13" applyFont="1" applyFill="1" applyBorder="1" applyAlignment="1">
      <alignment horizontal="center"/>
    </xf>
    <xf numFmtId="0" fontId="8" fillId="0" borderId="30" xfId="13" applyFont="1" applyFill="1" applyBorder="1" applyAlignment="1">
      <alignment horizontal="left"/>
    </xf>
    <xf numFmtId="1" fontId="5" fillId="0" borderId="10" xfId="13" applyNumberFormat="1" applyFont="1" applyFill="1" applyBorder="1"/>
    <xf numFmtId="0" fontId="8" fillId="0" borderId="25" xfId="13" applyFont="1" applyFill="1" applyBorder="1" applyAlignment="1">
      <alignment horizontal="center"/>
    </xf>
    <xf numFmtId="1" fontId="5" fillId="0" borderId="26" xfId="13" applyNumberFormat="1" applyFont="1" applyFill="1" applyBorder="1"/>
    <xf numFmtId="1" fontId="5" fillId="0" borderId="27" xfId="13" applyNumberFormat="1" applyFont="1" applyFill="1" applyBorder="1"/>
    <xf numFmtId="0" fontId="8" fillId="0" borderId="25" xfId="13" applyFont="1" applyFill="1" applyBorder="1" applyAlignment="1">
      <alignment horizontal="center" vertical="center"/>
    </xf>
    <xf numFmtId="0" fontId="8" fillId="0" borderId="32" xfId="13" applyFont="1" applyFill="1" applyBorder="1" applyAlignment="1">
      <alignment horizontal="left"/>
    </xf>
    <xf numFmtId="0" fontId="8" fillId="0" borderId="27" xfId="13" applyFont="1" applyFill="1" applyBorder="1" applyAlignment="1">
      <alignment horizontal="left" vertical="center"/>
    </xf>
    <xf numFmtId="0" fontId="8" fillId="0" borderId="16" xfId="13" applyFont="1" applyFill="1" applyBorder="1" applyAlignment="1">
      <alignment horizontal="center"/>
    </xf>
    <xf numFmtId="1" fontId="5" fillId="0" borderId="17" xfId="13" applyNumberFormat="1" applyFont="1" applyFill="1" applyBorder="1"/>
    <xf numFmtId="1" fontId="5" fillId="0" borderId="18" xfId="13" applyNumberFormat="1" applyFont="1" applyFill="1" applyBorder="1"/>
    <xf numFmtId="2" fontId="5" fillId="0" borderId="16" xfId="13" applyNumberFormat="1" applyFont="1" applyFill="1" applyBorder="1" applyAlignment="1">
      <alignment horizontal="center"/>
    </xf>
    <xf numFmtId="2" fontId="5" fillId="0" borderId="17" xfId="13" applyNumberFormat="1" applyFont="1" applyFill="1" applyBorder="1" applyAlignment="1">
      <alignment horizontal="center"/>
    </xf>
    <xf numFmtId="2" fontId="5" fillId="0" borderId="18" xfId="13" applyNumberFormat="1" applyFont="1" applyFill="1" applyBorder="1" applyAlignment="1">
      <alignment horizontal="center"/>
    </xf>
    <xf numFmtId="1" fontId="5" fillId="0" borderId="9" xfId="13" applyNumberFormat="1" applyFont="1" applyFill="1" applyBorder="1"/>
    <xf numFmtId="0" fontId="8" fillId="0" borderId="71" xfId="13" applyFont="1" applyFill="1" applyBorder="1" applyAlignment="1">
      <alignment horizontal="center"/>
    </xf>
    <xf numFmtId="0" fontId="8" fillId="0" borderId="49" xfId="13" applyFont="1" applyFill="1" applyBorder="1" applyAlignment="1">
      <alignment horizontal="left"/>
    </xf>
    <xf numFmtId="2" fontId="5" fillId="0" borderId="71" xfId="13" applyNumberFormat="1" applyFont="1" applyFill="1" applyBorder="1" applyAlignment="1">
      <alignment horizontal="center"/>
    </xf>
    <xf numFmtId="2" fontId="5" fillId="0" borderId="48" xfId="13" applyNumberFormat="1" applyFont="1" applyFill="1" applyBorder="1" applyAlignment="1">
      <alignment horizontal="center"/>
    </xf>
    <xf numFmtId="0" fontId="5" fillId="0" borderId="0" xfId="13" applyFont="1" applyFill="1"/>
    <xf numFmtId="0" fontId="5" fillId="0" borderId="0" xfId="13" applyFont="1" applyFill="1" applyAlignment="1">
      <alignment horizontal="center" vertical="center"/>
    </xf>
    <xf numFmtId="0" fontId="29" fillId="0" borderId="0" xfId="10" applyFont="1" applyAlignment="1">
      <alignment horizontal="center" vertical="center"/>
    </xf>
    <xf numFmtId="0" fontId="29" fillId="0" borderId="0" xfId="13" applyFont="1" applyFill="1"/>
    <xf numFmtId="0" fontId="29" fillId="0" borderId="0" xfId="13" applyFont="1" applyFill="1" applyAlignment="1">
      <alignment horizontal="center" vertical="center"/>
    </xf>
    <xf numFmtId="0" fontId="33" fillId="0" borderId="0" xfId="2" applyFont="1" applyFill="1"/>
    <xf numFmtId="1" fontId="33" fillId="0" borderId="0" xfId="2" applyNumberFormat="1" applyFont="1" applyFill="1" applyBorder="1" applyAlignment="1">
      <alignment horizontal="right"/>
    </xf>
    <xf numFmtId="0" fontId="33" fillId="0" borderId="0" xfId="7" applyFont="1" applyFill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34" fillId="0" borderId="0" xfId="7" applyFont="1" applyFill="1"/>
    <xf numFmtId="0" fontId="33" fillId="0" borderId="0" xfId="5" applyFont="1" applyFill="1" applyAlignment="1">
      <alignment horizontal="right" vertical="center"/>
    </xf>
    <xf numFmtId="0" fontId="33" fillId="0" borderId="0" xfId="2" applyFont="1" applyFill="1" applyBorder="1"/>
    <xf numFmtId="0" fontId="33" fillId="0" borderId="0" xfId="7" applyFont="1" applyFill="1"/>
    <xf numFmtId="0" fontId="35" fillId="0" borderId="0" xfId="2" applyFont="1" applyFill="1" applyBorder="1" applyAlignment="1">
      <alignment horizontal="center"/>
    </xf>
    <xf numFmtId="0" fontId="36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14" fontId="31" fillId="0" borderId="0" xfId="4" applyNumberFormat="1" applyFont="1" applyFill="1" applyBorder="1" applyAlignment="1" applyProtection="1">
      <alignment horizontal="right" vertical="center"/>
      <protection locked="0"/>
    </xf>
    <xf numFmtId="2" fontId="5" fillId="0" borderId="8" xfId="13" applyNumberFormat="1" applyFont="1" applyBorder="1" applyAlignment="1">
      <alignment horizontal="center" vertical="center"/>
    </xf>
    <xf numFmtId="0" fontId="5" fillId="0" borderId="9" xfId="13" applyNumberFormat="1" applyFont="1" applyFill="1" applyBorder="1" applyAlignment="1">
      <alignment horizontal="center" vertical="center"/>
    </xf>
    <xf numFmtId="0" fontId="5" fillId="0" borderId="10" xfId="13" applyNumberFormat="1" applyFont="1" applyFill="1" applyBorder="1" applyAlignment="1">
      <alignment horizontal="center" vertical="center"/>
    </xf>
    <xf numFmtId="0" fontId="5" fillId="0" borderId="25" xfId="13" applyNumberFormat="1" applyFont="1" applyBorder="1" applyAlignment="1">
      <alignment horizontal="center" vertical="center"/>
    </xf>
    <xf numFmtId="0" fontId="5" fillId="0" borderId="26" xfId="13" applyNumberFormat="1" applyFont="1" applyBorder="1" applyAlignment="1">
      <alignment horizontal="center" vertical="center"/>
    </xf>
    <xf numFmtId="0" fontId="5" fillId="0" borderId="27" xfId="13" applyNumberFormat="1" applyFont="1" applyBorder="1" applyAlignment="1">
      <alignment horizontal="center" vertical="center"/>
    </xf>
    <xf numFmtId="0" fontId="5" fillId="0" borderId="16" xfId="13" applyNumberFormat="1" applyFont="1" applyBorder="1" applyAlignment="1">
      <alignment horizontal="center" vertical="center"/>
    </xf>
    <xf numFmtId="0" fontId="5" fillId="0" borderId="17" xfId="13" applyNumberFormat="1" applyFont="1" applyBorder="1" applyAlignment="1">
      <alignment horizontal="center" vertical="center"/>
    </xf>
    <xf numFmtId="0" fontId="5" fillId="0" borderId="18" xfId="13" applyNumberFormat="1" applyFont="1" applyBorder="1" applyAlignment="1">
      <alignment horizontal="center" vertical="center"/>
    </xf>
    <xf numFmtId="0" fontId="5" fillId="0" borderId="9" xfId="13" applyNumberFormat="1" applyFont="1" applyBorder="1" applyAlignment="1">
      <alignment horizontal="center" vertical="center"/>
    </xf>
    <xf numFmtId="0" fontId="5" fillId="0" borderId="39" xfId="13" applyNumberFormat="1" applyFont="1" applyBorder="1" applyAlignment="1">
      <alignment horizontal="center" vertical="center"/>
    </xf>
    <xf numFmtId="0" fontId="5" fillId="0" borderId="10" xfId="13" applyNumberFormat="1" applyFont="1" applyBorder="1" applyAlignment="1">
      <alignment horizontal="center" vertical="center"/>
    </xf>
    <xf numFmtId="0" fontId="5" fillId="0" borderId="5" xfId="13" applyNumberFormat="1" applyFont="1" applyBorder="1"/>
    <xf numFmtId="0" fontId="5" fillId="0" borderId="6" xfId="13" applyNumberFormat="1" applyFont="1" applyBorder="1"/>
    <xf numFmtId="0" fontId="5" fillId="0" borderId="6" xfId="13" applyNumberFormat="1" applyFont="1" applyBorder="1" applyAlignment="1">
      <alignment horizontal="left"/>
    </xf>
    <xf numFmtId="0" fontId="5" fillId="0" borderId="0" xfId="13" applyNumberFormat="1" applyFont="1" applyBorder="1" applyAlignment="1">
      <alignment horizontal="left"/>
    </xf>
    <xf numFmtId="0" fontId="5" fillId="0" borderId="0" xfId="13" applyNumberFormat="1" applyFont="1"/>
    <xf numFmtId="0" fontId="5" fillId="0" borderId="20" xfId="13" applyNumberFormat="1" applyFont="1" applyBorder="1" applyAlignment="1"/>
    <xf numFmtId="0" fontId="5" fillId="0" borderId="0" xfId="13" applyNumberFormat="1" applyFont="1" applyBorder="1" applyAlignment="1"/>
    <xf numFmtId="0" fontId="5" fillId="0" borderId="0" xfId="13" applyNumberFormat="1" applyFont="1" applyBorder="1" applyAlignment="1">
      <alignment horizontal="center" vertical="center"/>
    </xf>
    <xf numFmtId="0" fontId="5" fillId="0" borderId="0" xfId="13" applyNumberFormat="1" applyFont="1" applyBorder="1"/>
    <xf numFmtId="2" fontId="5" fillId="0" borderId="0" xfId="13" applyNumberFormat="1" applyFont="1" applyBorder="1"/>
    <xf numFmtId="0" fontId="4" fillId="0" borderId="0" xfId="13" applyAlignment="1">
      <alignment vertical="center"/>
    </xf>
    <xf numFmtId="0" fontId="8" fillId="0" borderId="13" xfId="13" applyNumberFormat="1" applyFont="1" applyBorder="1" applyAlignment="1">
      <alignment horizontal="center" vertical="center"/>
    </xf>
    <xf numFmtId="0" fontId="8" fillId="0" borderId="14" xfId="13" applyNumberFormat="1" applyFont="1" applyBorder="1" applyAlignment="1">
      <alignment horizontal="center" vertical="center"/>
    </xf>
    <xf numFmtId="0" fontId="8" fillId="0" borderId="15" xfId="13" applyNumberFormat="1" applyFont="1" applyBorder="1" applyAlignment="1">
      <alignment horizontal="center" vertical="center"/>
    </xf>
    <xf numFmtId="0" fontId="8" fillId="0" borderId="2" xfId="13" applyNumberFormat="1" applyFont="1" applyBorder="1" applyAlignment="1">
      <alignment horizontal="center" vertical="center" textRotation="90"/>
    </xf>
    <xf numFmtId="0" fontId="8" fillId="0" borderId="72" xfId="13" applyNumberFormat="1" applyFont="1" applyBorder="1" applyAlignment="1">
      <alignment horizontal="center" vertical="center"/>
    </xf>
    <xf numFmtId="0" fontId="8" fillId="0" borderId="56" xfId="13" applyNumberFormat="1" applyFont="1" applyBorder="1" applyAlignment="1">
      <alignment horizontal="left" vertical="center"/>
    </xf>
    <xf numFmtId="0" fontId="5" fillId="0" borderId="54" xfId="13" applyNumberFormat="1" applyFont="1" applyBorder="1" applyAlignment="1">
      <alignment horizontal="center" vertical="center"/>
    </xf>
    <xf numFmtId="0" fontId="5" fillId="0" borderId="55" xfId="13" applyNumberFormat="1" applyFont="1" applyBorder="1" applyAlignment="1">
      <alignment horizontal="center" vertical="center"/>
    </xf>
    <xf numFmtId="0" fontId="5" fillId="0" borderId="56" xfId="13" applyNumberFormat="1" applyFont="1" applyBorder="1" applyAlignment="1">
      <alignment horizontal="center" vertical="center"/>
    </xf>
    <xf numFmtId="165" fontId="5" fillId="0" borderId="9" xfId="13" applyNumberFormat="1" applyFont="1" applyBorder="1" applyAlignment="1">
      <alignment horizontal="center" vertical="center"/>
    </xf>
    <xf numFmtId="165" fontId="5" fillId="0" borderId="10" xfId="13" applyNumberFormat="1" applyFont="1" applyBorder="1" applyAlignment="1">
      <alignment horizontal="center" vertical="center"/>
    </xf>
    <xf numFmtId="0" fontId="8" fillId="0" borderId="58" xfId="13" applyNumberFormat="1" applyFont="1" applyBorder="1" applyAlignment="1">
      <alignment horizontal="center" vertical="center" textRotation="90"/>
    </xf>
    <xf numFmtId="0" fontId="8" fillId="0" borderId="57" xfId="13" applyNumberFormat="1" applyFont="1" applyBorder="1" applyAlignment="1">
      <alignment horizontal="center" vertical="center"/>
    </xf>
    <xf numFmtId="0" fontId="8" fillId="0" borderId="12" xfId="13" applyNumberFormat="1" applyFont="1" applyBorder="1" applyAlignment="1">
      <alignment horizontal="left" vertical="center"/>
    </xf>
    <xf numFmtId="0" fontId="5" fillId="0" borderId="79" xfId="13" applyNumberFormat="1" applyFont="1" applyBorder="1" applyAlignment="1">
      <alignment horizontal="center" vertical="center"/>
    </xf>
    <xf numFmtId="0" fontId="5" fillId="0" borderId="41" xfId="13" applyNumberFormat="1" applyFont="1" applyBorder="1" applyAlignment="1">
      <alignment horizontal="center" vertical="center"/>
    </xf>
    <xf numFmtId="0" fontId="5" fillId="0" borderId="74" xfId="13" applyNumberFormat="1" applyFont="1" applyBorder="1" applyAlignment="1">
      <alignment horizontal="center" vertical="center"/>
    </xf>
    <xf numFmtId="2" fontId="5" fillId="0" borderId="40" xfId="13" applyNumberFormat="1" applyFont="1" applyBorder="1" applyAlignment="1">
      <alignment horizontal="center" vertical="center"/>
    </xf>
    <xf numFmtId="165" fontId="5" fillId="0" borderId="41" xfId="13" applyNumberFormat="1" applyFont="1" applyBorder="1" applyAlignment="1">
      <alignment horizontal="center" vertical="center"/>
    </xf>
    <xf numFmtId="165" fontId="5" fillId="0" borderId="70" xfId="13" applyNumberFormat="1" applyFont="1" applyBorder="1" applyAlignment="1">
      <alignment horizontal="center" vertical="center"/>
    </xf>
    <xf numFmtId="0" fontId="8" fillId="0" borderId="8" xfId="13" applyNumberFormat="1" applyFont="1" applyBorder="1" applyAlignment="1">
      <alignment horizontal="center" vertical="center"/>
    </xf>
    <xf numFmtId="0" fontId="8" fillId="0" borderId="10" xfId="13" applyNumberFormat="1" applyFont="1" applyBorder="1" applyAlignment="1">
      <alignment horizontal="left" vertical="center"/>
    </xf>
    <xf numFmtId="0" fontId="5" fillId="0" borderId="8" xfId="13" applyNumberFormat="1" applyFont="1" applyBorder="1" applyAlignment="1">
      <alignment horizontal="center" vertical="center"/>
    </xf>
    <xf numFmtId="0" fontId="8" fillId="0" borderId="25" xfId="13" applyNumberFormat="1" applyFont="1" applyBorder="1" applyAlignment="1">
      <alignment horizontal="center" vertical="center"/>
    </xf>
    <xf numFmtId="0" fontId="8" fillId="0" borderId="27" xfId="13" applyNumberFormat="1" applyFont="1" applyBorder="1" applyAlignment="1">
      <alignment horizontal="left" vertical="center"/>
    </xf>
    <xf numFmtId="0" fontId="5" fillId="0" borderId="26" xfId="13" applyFont="1" applyBorder="1" applyAlignment="1">
      <alignment horizontal="center" vertical="center"/>
    </xf>
    <xf numFmtId="0" fontId="5" fillId="0" borderId="44" xfId="13" applyNumberFormat="1" applyFont="1" applyBorder="1" applyAlignment="1">
      <alignment horizontal="center" vertical="center"/>
    </xf>
    <xf numFmtId="2" fontId="5" fillId="0" borderId="25" xfId="13" applyNumberFormat="1" applyFont="1" applyBorder="1" applyAlignment="1">
      <alignment horizontal="center" vertical="center"/>
    </xf>
    <xf numFmtId="165" fontId="5" fillId="0" borderId="26" xfId="13" applyNumberFormat="1" applyFont="1" applyBorder="1" applyAlignment="1">
      <alignment horizontal="center" vertical="center"/>
    </xf>
    <xf numFmtId="165" fontId="5" fillId="0" borderId="27" xfId="13" applyNumberFormat="1" applyFont="1" applyBorder="1" applyAlignment="1">
      <alignment horizontal="center" vertical="center"/>
    </xf>
    <xf numFmtId="0" fontId="8" fillId="0" borderId="16" xfId="13" applyNumberFormat="1" applyFont="1" applyBorder="1" applyAlignment="1">
      <alignment horizontal="center" vertical="center"/>
    </xf>
    <xf numFmtId="0" fontId="8" fillId="0" borderId="18" xfId="13" applyNumberFormat="1" applyFont="1" applyBorder="1" applyAlignment="1">
      <alignment horizontal="left" vertical="center"/>
    </xf>
    <xf numFmtId="0" fontId="5" fillId="0" borderId="13" xfId="13" applyNumberFormat="1" applyFont="1" applyBorder="1" applyAlignment="1">
      <alignment horizontal="center" vertical="center"/>
    </xf>
    <xf numFmtId="0" fontId="5" fillId="0" borderId="14" xfId="13" applyFont="1" applyBorder="1" applyAlignment="1">
      <alignment horizontal="center" vertical="center"/>
    </xf>
    <xf numFmtId="0" fontId="5" fillId="0" borderId="14" xfId="13" applyNumberFormat="1" applyFont="1" applyBorder="1" applyAlignment="1">
      <alignment horizontal="center" vertical="center"/>
    </xf>
    <xf numFmtId="0" fontId="5" fillId="0" borderId="80" xfId="13" applyNumberFormat="1" applyFont="1" applyBorder="1" applyAlignment="1">
      <alignment horizontal="center" vertical="center"/>
    </xf>
    <xf numFmtId="2" fontId="5" fillId="0" borderId="13" xfId="13" applyNumberFormat="1" applyFont="1" applyBorder="1" applyAlignment="1">
      <alignment horizontal="center" vertical="center"/>
    </xf>
    <xf numFmtId="165" fontId="5" fillId="0" borderId="14" xfId="13" applyNumberFormat="1" applyFont="1" applyBorder="1" applyAlignment="1">
      <alignment horizontal="center" vertical="center"/>
    </xf>
    <xf numFmtId="165" fontId="5" fillId="0" borderId="15" xfId="13" applyNumberFormat="1" applyFont="1" applyBorder="1" applyAlignment="1">
      <alignment horizontal="center" vertical="center"/>
    </xf>
    <xf numFmtId="0" fontId="5" fillId="0" borderId="50" xfId="13" applyNumberFormat="1" applyFont="1" applyBorder="1" applyAlignment="1">
      <alignment horizontal="center" vertical="center"/>
    </xf>
    <xf numFmtId="0" fontId="5" fillId="0" borderId="9" xfId="13" applyFont="1" applyBorder="1" applyAlignment="1">
      <alignment horizontal="center" vertical="center"/>
    </xf>
    <xf numFmtId="0" fontId="5" fillId="0" borderId="68" xfId="13" applyNumberFormat="1" applyFont="1" applyBorder="1" applyAlignment="1">
      <alignment horizontal="center" vertical="center"/>
    </xf>
    <xf numFmtId="0" fontId="5" fillId="0" borderId="69" xfId="13" applyNumberFormat="1" applyFont="1" applyBorder="1" applyAlignment="1">
      <alignment horizontal="center" vertical="center"/>
    </xf>
    <xf numFmtId="0" fontId="5" fillId="0" borderId="17" xfId="13" applyFont="1" applyBorder="1" applyAlignment="1">
      <alignment horizontal="center" vertical="center"/>
    </xf>
    <xf numFmtId="0" fontId="5" fillId="0" borderId="45" xfId="13" applyNumberFormat="1" applyFont="1" applyBorder="1" applyAlignment="1">
      <alignment horizontal="center" vertical="center"/>
    </xf>
    <xf numFmtId="2" fontId="5" fillId="0" borderId="16" xfId="13" applyNumberFormat="1" applyFont="1" applyBorder="1" applyAlignment="1">
      <alignment horizontal="center" vertical="center"/>
    </xf>
    <xf numFmtId="165" fontId="5" fillId="0" borderId="17" xfId="13" applyNumberFormat="1" applyFont="1" applyBorder="1" applyAlignment="1">
      <alignment horizontal="center" vertical="center"/>
    </xf>
    <xf numFmtId="165" fontId="5" fillId="0" borderId="18" xfId="13" applyNumberFormat="1" applyFont="1" applyBorder="1" applyAlignment="1">
      <alignment horizontal="center" vertical="center"/>
    </xf>
    <xf numFmtId="0" fontId="5" fillId="0" borderId="0" xfId="13" applyFont="1"/>
    <xf numFmtId="43" fontId="5" fillId="0" borderId="9" xfId="1" applyFont="1" applyBorder="1" applyAlignment="1">
      <alignment horizontal="center" vertical="center"/>
    </xf>
    <xf numFmtId="0" fontId="5" fillId="0" borderId="35" xfId="13" applyNumberFormat="1" applyFont="1" applyBorder="1" applyAlignment="1">
      <alignment horizontal="center" vertical="center"/>
    </xf>
    <xf numFmtId="0" fontId="5" fillId="0" borderId="40" xfId="13" applyNumberFormat="1" applyFont="1" applyBorder="1" applyAlignment="1">
      <alignment horizontal="center" vertical="center"/>
    </xf>
    <xf numFmtId="0" fontId="5" fillId="0" borderId="0" xfId="13" applyFont="1" applyBorder="1"/>
    <xf numFmtId="0" fontId="5" fillId="0" borderId="5" xfId="13" applyFont="1" applyBorder="1" applyAlignment="1">
      <alignment horizontal="center" vertical="center"/>
    </xf>
    <xf numFmtId="0" fontId="5" fillId="0" borderId="6" xfId="13" applyFont="1" applyBorder="1" applyAlignment="1">
      <alignment horizontal="center" vertical="center"/>
    </xf>
    <xf numFmtId="166" fontId="5" fillId="0" borderId="6" xfId="13" applyNumberFormat="1" applyFont="1" applyBorder="1" applyAlignment="1">
      <alignment horizontal="center" vertical="center"/>
    </xf>
    <xf numFmtId="166" fontId="5" fillId="0" borderId="0" xfId="13" applyNumberFormat="1" applyFont="1" applyBorder="1" applyAlignment="1">
      <alignment horizontal="center" vertical="center"/>
    </xf>
    <xf numFmtId="0" fontId="5" fillId="0" borderId="0" xfId="13" applyFont="1" applyBorder="1" applyAlignment="1">
      <alignment horizontal="center" vertical="center"/>
    </xf>
    <xf numFmtId="0" fontId="5" fillId="0" borderId="20" xfId="13" applyFont="1" applyBorder="1" applyAlignment="1">
      <alignment horizontal="center" vertical="center"/>
    </xf>
    <xf numFmtId="0" fontId="5" fillId="0" borderId="20" xfId="13" applyFont="1" applyBorder="1" applyAlignment="1">
      <alignment horizontal="left" vertical="center"/>
    </xf>
    <xf numFmtId="2" fontId="5" fillId="0" borderId="0" xfId="13" applyNumberFormat="1" applyFont="1" applyBorder="1" applyAlignment="1">
      <alignment horizontal="left" vertical="center"/>
    </xf>
    <xf numFmtId="0" fontId="5" fillId="0" borderId="0" xfId="13" applyFont="1" applyBorder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/>
    </xf>
    <xf numFmtId="166" fontId="5" fillId="0" borderId="6" xfId="13" applyNumberFormat="1" applyFont="1" applyBorder="1" applyAlignment="1">
      <alignment vertical="center"/>
    </xf>
    <xf numFmtId="166" fontId="5" fillId="0" borderId="0" xfId="13" applyNumberFormat="1" applyFont="1" applyBorder="1" applyAlignment="1">
      <alignment vertical="center"/>
    </xf>
    <xf numFmtId="0" fontId="5" fillId="0" borderId="11" xfId="13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166" fontId="5" fillId="0" borderId="1" xfId="13" applyNumberFormat="1" applyFont="1" applyBorder="1" applyAlignment="1">
      <alignment horizontal="center" vertical="center"/>
    </xf>
    <xf numFmtId="166" fontId="5" fillId="0" borderId="12" xfId="13" applyNumberFormat="1" applyFont="1" applyBorder="1" applyAlignment="1">
      <alignment horizontal="center" vertical="center"/>
    </xf>
    <xf numFmtId="0" fontId="8" fillId="0" borderId="13" xfId="13" applyFont="1" applyBorder="1" applyAlignment="1">
      <alignment horizontal="center" vertical="center"/>
    </xf>
    <xf numFmtId="0" fontId="8" fillId="0" borderId="14" xfId="13" applyFont="1" applyBorder="1" applyAlignment="1">
      <alignment horizontal="center" vertical="center"/>
    </xf>
    <xf numFmtId="0" fontId="8" fillId="0" borderId="15" xfId="13" applyFont="1" applyBorder="1" applyAlignment="1">
      <alignment horizontal="center" vertical="center"/>
    </xf>
    <xf numFmtId="0" fontId="8" fillId="0" borderId="8" xfId="13" applyFont="1" applyBorder="1" applyAlignment="1">
      <alignment horizontal="center" vertical="center"/>
    </xf>
    <xf numFmtId="0" fontId="8" fillId="0" borderId="39" xfId="13" applyFont="1" applyBorder="1" applyAlignment="1">
      <alignment horizontal="center" vertical="center"/>
    </xf>
    <xf numFmtId="0" fontId="8" fillId="0" borderId="9" xfId="13" applyNumberFormat="1" applyFont="1" applyBorder="1" applyAlignment="1">
      <alignment horizontal="center" vertical="center"/>
    </xf>
    <xf numFmtId="0" fontId="8" fillId="0" borderId="10" xfId="13" applyNumberFormat="1" applyFont="1" applyBorder="1" applyAlignment="1">
      <alignment horizontal="center" vertical="center"/>
    </xf>
    <xf numFmtId="165" fontId="5" fillId="0" borderId="9" xfId="13" applyNumberFormat="1" applyFont="1" applyBorder="1" applyAlignment="1">
      <alignment horizontal="center" vertical="center" wrapText="1"/>
    </xf>
    <xf numFmtId="165" fontId="5" fillId="0" borderId="10" xfId="13" applyNumberFormat="1" applyFont="1" applyBorder="1" applyAlignment="1">
      <alignment horizontal="center" vertical="center" wrapText="1"/>
    </xf>
    <xf numFmtId="0" fontId="8" fillId="0" borderId="80" xfId="13" applyFont="1" applyBorder="1" applyAlignment="1">
      <alignment horizontal="center" vertical="center"/>
    </xf>
    <xf numFmtId="165" fontId="5" fillId="0" borderId="17" xfId="13" applyNumberFormat="1" applyFont="1" applyBorder="1" applyAlignment="1">
      <alignment horizontal="center" vertical="center" wrapText="1"/>
    </xf>
    <xf numFmtId="165" fontId="5" fillId="0" borderId="18" xfId="13" applyNumberFormat="1" applyFont="1" applyBorder="1" applyAlignment="1">
      <alignment horizontal="center" vertical="center" wrapText="1"/>
    </xf>
    <xf numFmtId="0" fontId="8" fillId="0" borderId="25" xfId="13" applyFont="1" applyBorder="1" applyAlignment="1">
      <alignment horizontal="center" vertical="center"/>
    </xf>
    <xf numFmtId="0" fontId="8" fillId="0" borderId="44" xfId="13" applyFont="1" applyBorder="1" applyAlignment="1">
      <alignment horizontal="center" vertical="center"/>
    </xf>
    <xf numFmtId="0" fontId="8" fillId="0" borderId="16" xfId="13" applyFont="1" applyBorder="1" applyAlignment="1">
      <alignment horizontal="center" vertical="center"/>
    </xf>
    <xf numFmtId="0" fontId="8" fillId="0" borderId="45" xfId="13" applyFont="1" applyBorder="1" applyAlignment="1">
      <alignment horizontal="center" vertical="center"/>
    </xf>
    <xf numFmtId="0" fontId="37" fillId="0" borderId="0" xfId="13" applyFont="1"/>
    <xf numFmtId="0" fontId="11" fillId="0" borderId="0" xfId="0" applyFont="1" applyAlignment="1">
      <alignment vertical="center" wrapText="1"/>
    </xf>
    <xf numFmtId="0" fontId="11" fillId="0" borderId="0" xfId="0" applyFont="1"/>
    <xf numFmtId="165" fontId="11" fillId="0" borderId="0" xfId="0" applyNumberFormat="1" applyFont="1"/>
    <xf numFmtId="0" fontId="41" fillId="0" borderId="0" xfId="7" applyFont="1" applyFill="1"/>
    <xf numFmtId="0" fontId="42" fillId="0" borderId="0" xfId="7" applyFont="1" applyFill="1"/>
    <xf numFmtId="0" fontId="4" fillId="0" borderId="0" xfId="5" applyFont="1" applyFill="1"/>
    <xf numFmtId="0" fontId="43" fillId="0" borderId="0" xfId="7" applyFont="1" applyFill="1"/>
    <xf numFmtId="0" fontId="39" fillId="0" borderId="0" xfId="7" applyFont="1" applyFill="1"/>
    <xf numFmtId="0" fontId="41" fillId="0" borderId="0" xfId="7" applyFont="1" applyFill="1" applyBorder="1"/>
    <xf numFmtId="0" fontId="44" fillId="0" borderId="0" xfId="7" applyFont="1" applyFill="1" applyBorder="1"/>
    <xf numFmtId="0" fontId="45" fillId="0" borderId="0" xfId="7" applyFont="1" applyFill="1" applyBorder="1" applyAlignment="1"/>
    <xf numFmtId="0" fontId="23" fillId="0" borderId="0" xfId="7" applyFont="1" applyFill="1"/>
    <xf numFmtId="14" fontId="4" fillId="0" borderId="0" xfId="7" applyNumberFormat="1" applyFill="1" applyBorder="1"/>
    <xf numFmtId="0" fontId="46" fillId="0" borderId="5" xfId="4" applyFont="1" applyFill="1" applyBorder="1"/>
    <xf numFmtId="0" fontId="46" fillId="0" borderId="6" xfId="4" applyFont="1" applyFill="1" applyBorder="1"/>
    <xf numFmtId="0" fontId="47" fillId="0" borderId="6" xfId="4" applyFont="1" applyFill="1" applyBorder="1" applyAlignment="1">
      <alignment horizontal="centerContinuous"/>
    </xf>
    <xf numFmtId="0" fontId="46" fillId="0" borderId="6" xfId="4" applyFont="1" applyFill="1" applyBorder="1" applyAlignment="1">
      <alignment horizontal="centerContinuous"/>
    </xf>
    <xf numFmtId="0" fontId="4" fillId="0" borderId="7" xfId="4" applyFill="1" applyBorder="1" applyAlignment="1">
      <alignment horizontal="centerContinuous"/>
    </xf>
    <xf numFmtId="0" fontId="4" fillId="0" borderId="5" xfId="6" applyFill="1" applyBorder="1"/>
    <xf numFmtId="1" fontId="46" fillId="0" borderId="6" xfId="6" applyNumberFormat="1" applyFont="1" applyFill="1" applyBorder="1"/>
    <xf numFmtId="0" fontId="46" fillId="0" borderId="7" xfId="6" applyFont="1" applyFill="1" applyBorder="1"/>
    <xf numFmtId="0" fontId="46" fillId="0" borderId="81" xfId="6" applyFont="1" applyFill="1" applyBorder="1"/>
    <xf numFmtId="1" fontId="46" fillId="0" borderId="3" xfId="6" applyNumberFormat="1" applyFont="1" applyFill="1" applyBorder="1" applyProtection="1">
      <protection locked="0"/>
    </xf>
    <xf numFmtId="0" fontId="46" fillId="0" borderId="4" xfId="6" applyFont="1" applyFill="1" applyBorder="1" applyProtection="1">
      <protection locked="0"/>
    </xf>
    <xf numFmtId="0" fontId="46" fillId="0" borderId="2" xfId="6" applyFont="1" applyFill="1" applyBorder="1" applyProtection="1">
      <protection locked="0"/>
    </xf>
    <xf numFmtId="0" fontId="46" fillId="0" borderId="81" xfId="6" applyFont="1" applyFill="1" applyBorder="1" applyProtection="1">
      <protection locked="0"/>
    </xf>
    <xf numFmtId="0" fontId="46" fillId="0" borderId="4" xfId="6" applyFont="1" applyFill="1" applyBorder="1"/>
    <xf numFmtId="0" fontId="46" fillId="0" borderId="7" xfId="4" applyFont="1" applyFill="1" applyBorder="1"/>
    <xf numFmtId="0" fontId="39" fillId="0" borderId="6" xfId="4" applyFont="1" applyFill="1" applyBorder="1" applyAlignment="1">
      <alignment horizontal="centerContinuous"/>
    </xf>
    <xf numFmtId="0" fontId="4" fillId="0" borderId="6" xfId="4" applyFill="1" applyBorder="1" applyAlignment="1">
      <alignment horizontal="centerContinuous"/>
    </xf>
    <xf numFmtId="0" fontId="46" fillId="0" borderId="8" xfId="4" applyFont="1" applyFill="1" applyBorder="1" applyAlignment="1">
      <alignment horizontal="center"/>
    </xf>
    <xf numFmtId="0" fontId="46" fillId="0" borderId="9" xfId="4" applyFont="1" applyFill="1" applyBorder="1" applyAlignment="1">
      <alignment horizontal="center"/>
    </xf>
    <xf numFmtId="0" fontId="46" fillId="0" borderId="10" xfId="4" applyFont="1" applyFill="1" applyBorder="1" applyAlignment="1">
      <alignment horizontal="center"/>
    </xf>
    <xf numFmtId="0" fontId="46" fillId="0" borderId="40" xfId="4" applyFont="1" applyFill="1" applyBorder="1" applyAlignment="1">
      <alignment horizontal="center"/>
    </xf>
    <xf numFmtId="0" fontId="46" fillId="0" borderId="41" xfId="4" applyFont="1" applyFill="1" applyBorder="1" applyAlignment="1">
      <alignment horizontal="center"/>
    </xf>
    <xf numFmtId="0" fontId="46" fillId="0" borderId="70" xfId="4" applyFont="1" applyFill="1" applyBorder="1" applyAlignment="1">
      <alignment horizontal="center"/>
    </xf>
    <xf numFmtId="0" fontId="46" fillId="0" borderId="29" xfId="4" applyFont="1" applyFill="1" applyBorder="1" applyAlignment="1">
      <alignment horizontal="center"/>
    </xf>
    <xf numFmtId="0" fontId="46" fillId="0" borderId="20" xfId="4" applyFont="1" applyFill="1" applyBorder="1"/>
    <xf numFmtId="0" fontId="46" fillId="0" borderId="21" xfId="4" applyFont="1" applyFill="1" applyBorder="1"/>
    <xf numFmtId="0" fontId="47" fillId="0" borderId="12" xfId="4" applyFont="1" applyFill="1" applyBorder="1" applyAlignment="1">
      <alignment horizontal="center"/>
    </xf>
    <xf numFmtId="0" fontId="4" fillId="0" borderId="0" xfId="4" applyFill="1" applyBorder="1"/>
    <xf numFmtId="0" fontId="4" fillId="0" borderId="1" xfId="4" applyFill="1" applyBorder="1"/>
    <xf numFmtId="0" fontId="39" fillId="0" borderId="16" xfId="4" applyFont="1" applyFill="1" applyBorder="1" applyAlignment="1">
      <alignment horizontal="center"/>
    </xf>
    <xf numFmtId="0" fontId="39" fillId="0" borderId="17" xfId="4" applyFont="1" applyFill="1" applyBorder="1" applyAlignment="1">
      <alignment horizontal="center"/>
    </xf>
    <xf numFmtId="0" fontId="39" fillId="0" borderId="18" xfId="4" applyFont="1" applyFill="1" applyBorder="1" applyAlignment="1">
      <alignment horizontal="center"/>
    </xf>
    <xf numFmtId="0" fontId="39" fillId="0" borderId="57" xfId="4" applyFont="1" applyFill="1" applyBorder="1" applyAlignment="1">
      <alignment horizontal="center"/>
    </xf>
    <xf numFmtId="0" fontId="39" fillId="0" borderId="52" xfId="4" applyFont="1" applyFill="1" applyBorder="1" applyAlignment="1">
      <alignment horizontal="center"/>
    </xf>
    <xf numFmtId="0" fontId="39" fillId="0" borderId="53" xfId="4" applyFont="1" applyFill="1" applyBorder="1" applyAlignment="1">
      <alignment horizontal="center"/>
    </xf>
    <xf numFmtId="0" fontId="46" fillId="0" borderId="5" xfId="7" applyFont="1" applyFill="1" applyBorder="1"/>
    <xf numFmtId="0" fontId="46" fillId="0" borderId="7" xfId="7" applyFont="1" applyFill="1" applyBorder="1"/>
    <xf numFmtId="0" fontId="47" fillId="0" borderId="0" xfId="7" applyFont="1" applyFill="1" applyBorder="1" applyAlignment="1">
      <alignment horizontal="center"/>
    </xf>
    <xf numFmtId="0" fontId="4" fillId="0" borderId="5" xfId="7" applyFill="1" applyBorder="1"/>
    <xf numFmtId="0" fontId="4" fillId="0" borderId="6" xfId="7" applyFill="1" applyBorder="1"/>
    <xf numFmtId="0" fontId="4" fillId="0" borderId="7" xfId="7" applyFill="1" applyBorder="1"/>
    <xf numFmtId="1" fontId="23" fillId="0" borderId="82" xfId="7" applyNumberFormat="1" applyFont="1" applyFill="1" applyBorder="1" applyAlignment="1">
      <alignment horizontal="right"/>
    </xf>
    <xf numFmtId="2" fontId="23" fillId="0" borderId="83" xfId="7" applyNumberFormat="1" applyFont="1" applyFill="1" applyBorder="1"/>
    <xf numFmtId="2" fontId="23" fillId="0" borderId="84" xfId="7" applyNumberFormat="1" applyFont="1" applyFill="1" applyBorder="1"/>
    <xf numFmtId="0" fontId="4" fillId="0" borderId="20" xfId="7" applyFill="1" applyBorder="1" applyAlignment="1">
      <alignment textRotation="90"/>
    </xf>
    <xf numFmtId="0" fontId="4" fillId="0" borderId="21" xfId="7" applyFill="1" applyBorder="1"/>
    <xf numFmtId="0" fontId="4" fillId="0" borderId="20" xfId="7" applyFill="1" applyBorder="1"/>
    <xf numFmtId="0" fontId="4" fillId="0" borderId="23" xfId="7" applyFill="1" applyBorder="1" applyAlignment="1">
      <alignment horizontal="left"/>
    </xf>
    <xf numFmtId="0" fontId="4" fillId="0" borderId="32" xfId="7" applyFill="1" applyBorder="1"/>
    <xf numFmtId="1" fontId="23" fillId="0" borderId="85" xfId="7" applyNumberFormat="1" applyFont="1" applyFill="1" applyBorder="1" applyAlignment="1">
      <alignment horizontal="right"/>
    </xf>
    <xf numFmtId="2" fontId="23" fillId="0" borderId="86" xfId="7" applyNumberFormat="1" applyFont="1" applyFill="1" applyBorder="1"/>
    <xf numFmtId="0" fontId="4" fillId="0" borderId="20" xfId="7" applyFill="1" applyBorder="1" applyAlignment="1">
      <alignment horizontal="center" textRotation="90"/>
    </xf>
    <xf numFmtId="0" fontId="4" fillId="0" borderId="21" xfId="7" applyFill="1" applyBorder="1" applyAlignment="1">
      <alignment horizontal="center"/>
    </xf>
    <xf numFmtId="0" fontId="4" fillId="0" borderId="0" xfId="7" applyFill="1" applyBorder="1" applyAlignment="1">
      <alignment horizontal="center"/>
    </xf>
    <xf numFmtId="0" fontId="4" fillId="0" borderId="2" xfId="7" applyFill="1" applyBorder="1" applyAlignment="1">
      <alignment horizontal="center"/>
    </xf>
    <xf numFmtId="0" fontId="4" fillId="0" borderId="3" xfId="7" applyFill="1" applyBorder="1" applyAlignment="1">
      <alignment horizontal="center"/>
    </xf>
    <xf numFmtId="0" fontId="4" fillId="0" borderId="4" xfId="7" applyFill="1" applyBorder="1" applyAlignment="1">
      <alignment horizontal="center"/>
    </xf>
    <xf numFmtId="1" fontId="4" fillId="0" borderId="3" xfId="7" applyNumberFormat="1" applyFill="1" applyBorder="1" applyAlignment="1">
      <alignment horizontal="center"/>
    </xf>
    <xf numFmtId="49" fontId="23" fillId="0" borderId="3" xfId="7" applyNumberFormat="1" applyFont="1" applyFill="1" applyBorder="1" applyAlignment="1" applyProtection="1">
      <alignment horizontal="center"/>
      <protection locked="0"/>
    </xf>
    <xf numFmtId="0" fontId="23" fillId="0" borderId="4" xfId="7" applyNumberFormat="1" applyFont="1" applyFill="1" applyBorder="1" applyAlignment="1">
      <alignment horizontal="center"/>
    </xf>
    <xf numFmtId="0" fontId="4" fillId="0" borderId="0" xfId="7" applyFill="1" applyAlignment="1">
      <alignment horizontal="center"/>
    </xf>
    <xf numFmtId="0" fontId="4" fillId="0" borderId="20" xfId="7" applyFont="1" applyFill="1" applyBorder="1" applyAlignment="1">
      <alignment textRotation="90"/>
    </xf>
    <xf numFmtId="164" fontId="4" fillId="0" borderId="0" xfId="7" applyNumberFormat="1" applyFont="1" applyFill="1" applyBorder="1"/>
    <xf numFmtId="0" fontId="4" fillId="0" borderId="22" xfId="7" applyFont="1" applyFill="1" applyBorder="1"/>
    <xf numFmtId="0" fontId="4" fillId="0" borderId="20" xfId="7" applyFont="1" applyFill="1" applyBorder="1"/>
    <xf numFmtId="0" fontId="4" fillId="0" borderId="0" xfId="7" applyFont="1" applyFill="1" applyBorder="1"/>
    <xf numFmtId="0" fontId="4" fillId="0" borderId="5" xfId="7" applyFont="1" applyFill="1" applyBorder="1"/>
    <xf numFmtId="0" fontId="4" fillId="0" borderId="30" xfId="7" applyFont="1" applyFill="1" applyBorder="1"/>
    <xf numFmtId="1" fontId="4" fillId="0" borderId="87" xfId="7" applyNumberFormat="1" applyFont="1" applyFill="1" applyBorder="1" applyAlignment="1">
      <alignment horizontal="right"/>
    </xf>
    <xf numFmtId="164" fontId="4" fillId="0" borderId="83" xfId="6" applyNumberFormat="1" applyFont="1" applyFill="1" applyBorder="1" applyAlignment="1" applyProtection="1">
      <alignment horizontal="right"/>
      <protection locked="0"/>
    </xf>
    <xf numFmtId="1" fontId="4" fillId="0" borderId="66" xfId="6" applyNumberFormat="1" applyFont="1" applyFill="1" applyBorder="1" applyAlignment="1">
      <alignment horizontal="right"/>
    </xf>
    <xf numFmtId="1" fontId="4" fillId="0" borderId="64" xfId="6" applyNumberFormat="1" applyFont="1" applyFill="1" applyBorder="1" applyAlignment="1">
      <alignment horizontal="right"/>
    </xf>
    <xf numFmtId="0" fontId="4" fillId="0" borderId="0" xfId="7" applyFont="1" applyFill="1"/>
    <xf numFmtId="0" fontId="4" fillId="0" borderId="21" xfId="7" applyFont="1" applyFill="1" applyBorder="1"/>
    <xf numFmtId="0" fontId="4" fillId="0" borderId="0" xfId="7" applyFont="1" applyFill="1" applyBorder="1" applyAlignment="1">
      <alignment horizontal="center"/>
    </xf>
    <xf numFmtId="0" fontId="4" fillId="0" borderId="23" xfId="7" applyFont="1" applyFill="1" applyBorder="1" applyAlignment="1">
      <alignment horizontal="left"/>
    </xf>
    <xf numFmtId="0" fontId="4" fillId="0" borderId="46" xfId="7" applyFont="1" applyFill="1" applyBorder="1"/>
    <xf numFmtId="164" fontId="4" fillId="0" borderId="88" xfId="6" applyNumberFormat="1" applyFont="1" applyFill="1" applyBorder="1" applyAlignment="1" applyProtection="1">
      <alignment horizontal="right"/>
      <protection locked="0"/>
    </xf>
    <xf numFmtId="164" fontId="4" fillId="0" borderId="89" xfId="6" applyNumberFormat="1" applyFont="1" applyFill="1" applyBorder="1" applyAlignment="1">
      <alignment horizontal="right"/>
    </xf>
    <xf numFmtId="1" fontId="4" fillId="0" borderId="87" xfId="6" applyNumberFormat="1" applyFont="1" applyFill="1" applyBorder="1" applyAlignment="1">
      <alignment horizontal="right"/>
    </xf>
    <xf numFmtId="2" fontId="4" fillId="0" borderId="88" xfId="6" applyNumberFormat="1" applyFont="1" applyFill="1" applyBorder="1" applyAlignment="1" applyProtection="1">
      <alignment horizontal="right"/>
      <protection locked="0"/>
    </xf>
    <xf numFmtId="2" fontId="4" fillId="0" borderId="89" xfId="6" applyNumberFormat="1" applyFont="1" applyFill="1" applyBorder="1" applyAlignment="1">
      <alignment horizontal="right"/>
    </xf>
    <xf numFmtId="2" fontId="4" fillId="0" borderId="87" xfId="6" applyNumberFormat="1" applyFont="1" applyFill="1" applyBorder="1" applyAlignment="1">
      <alignment horizontal="right"/>
    </xf>
    <xf numFmtId="0" fontId="4" fillId="0" borderId="36" xfId="7" applyFont="1" applyFill="1" applyBorder="1" applyAlignment="1">
      <alignment horizontal="center"/>
    </xf>
    <xf numFmtId="0" fontId="4" fillId="0" borderId="2" xfId="7" applyFont="1" applyFill="1" applyBorder="1"/>
    <xf numFmtId="0" fontId="4" fillId="0" borderId="3" xfId="7" applyFont="1" applyFill="1" applyBorder="1"/>
    <xf numFmtId="0" fontId="4" fillId="0" borderId="4" xfId="7" applyFont="1" applyFill="1" applyBorder="1"/>
    <xf numFmtId="1" fontId="4" fillId="0" borderId="3" xfId="7" applyNumberFormat="1" applyFont="1" applyFill="1" applyBorder="1" applyAlignment="1">
      <alignment horizontal="right"/>
    </xf>
    <xf numFmtId="0" fontId="4" fillId="0" borderId="3" xfId="7" applyNumberFormat="1" applyFont="1" applyFill="1" applyBorder="1" applyProtection="1">
      <protection locked="0"/>
    </xf>
    <xf numFmtId="0" fontId="4" fillId="0" borderId="4" xfId="7" applyNumberFormat="1" applyFont="1" applyFill="1" applyBorder="1"/>
    <xf numFmtId="0" fontId="40" fillId="0" borderId="5" xfId="7" applyFont="1" applyFill="1" applyBorder="1"/>
    <xf numFmtId="0" fontId="40" fillId="0" borderId="6" xfId="7" applyFont="1" applyFill="1" applyBorder="1"/>
    <xf numFmtId="0" fontId="4" fillId="0" borderId="19" xfId="7" applyFont="1" applyFill="1" applyBorder="1" applyAlignment="1">
      <alignment horizontal="center"/>
    </xf>
    <xf numFmtId="0" fontId="4" fillId="0" borderId="6" xfId="7" applyFont="1" applyFill="1" applyBorder="1"/>
    <xf numFmtId="0" fontId="4" fillId="0" borderId="7" xfId="7" applyFont="1" applyFill="1" applyBorder="1"/>
    <xf numFmtId="1" fontId="4" fillId="0" borderId="82" xfId="7" applyNumberFormat="1" applyFont="1" applyFill="1" applyBorder="1" applyAlignment="1">
      <alignment horizontal="right"/>
    </xf>
    <xf numFmtId="0" fontId="4" fillId="0" borderId="22" xfId="7" applyFont="1" applyFill="1" applyBorder="1" applyAlignment="1">
      <alignment horizontal="center"/>
    </xf>
    <xf numFmtId="0" fontId="4" fillId="0" borderId="32" xfId="7" applyFont="1" applyFill="1" applyBorder="1"/>
    <xf numFmtId="1" fontId="4" fillId="0" borderId="85" xfId="7" applyNumberFormat="1" applyFont="1" applyFill="1" applyBorder="1" applyAlignment="1">
      <alignment horizontal="right"/>
    </xf>
    <xf numFmtId="0" fontId="4" fillId="0" borderId="21" xfId="7" applyFont="1" applyFill="1" applyBorder="1" applyAlignment="1">
      <alignment horizontal="center"/>
    </xf>
    <xf numFmtId="0" fontId="4" fillId="0" borderId="0" xfId="7" applyFont="1" applyFill="1" applyAlignment="1">
      <alignment horizontal="right"/>
    </xf>
    <xf numFmtId="0" fontId="4" fillId="0" borderId="31" xfId="7" applyFont="1" applyFill="1" applyBorder="1"/>
    <xf numFmtId="0" fontId="4" fillId="0" borderId="36" xfId="7" applyFill="1" applyBorder="1"/>
    <xf numFmtId="0" fontId="4" fillId="0" borderId="2" xfId="7" applyFill="1" applyBorder="1"/>
    <xf numFmtId="0" fontId="4" fillId="0" borderId="3" xfId="7" applyFill="1" applyBorder="1"/>
    <xf numFmtId="0" fontId="4" fillId="0" borderId="4" xfId="7" applyFill="1" applyBorder="1"/>
    <xf numFmtId="1" fontId="4" fillId="0" borderId="3" xfId="7" applyNumberFormat="1" applyFill="1" applyBorder="1" applyAlignment="1">
      <alignment horizontal="right"/>
    </xf>
    <xf numFmtId="0" fontId="4" fillId="0" borderId="3" xfId="7" applyNumberFormat="1" applyFill="1" applyBorder="1" applyProtection="1">
      <protection locked="0"/>
    </xf>
    <xf numFmtId="0" fontId="4" fillId="0" borderId="4" xfId="7" applyNumberFormat="1" applyFill="1" applyBorder="1"/>
    <xf numFmtId="0" fontId="4" fillId="0" borderId="29" xfId="7" applyFill="1" applyBorder="1"/>
    <xf numFmtId="0" fontId="4" fillId="0" borderId="30" xfId="7" applyFill="1" applyBorder="1"/>
    <xf numFmtId="1" fontId="4" fillId="0" borderId="64" xfId="7" applyNumberFormat="1" applyFill="1" applyBorder="1" applyAlignment="1">
      <alignment horizontal="right"/>
    </xf>
    <xf numFmtId="2" fontId="4" fillId="0" borderId="83" xfId="7" applyNumberFormat="1" applyFill="1" applyBorder="1"/>
    <xf numFmtId="2" fontId="4" fillId="0" borderId="66" xfId="7" applyNumberFormat="1" applyFill="1" applyBorder="1"/>
    <xf numFmtId="0" fontId="4" fillId="0" borderId="11" xfId="7" applyFill="1" applyBorder="1"/>
    <xf numFmtId="0" fontId="4" fillId="0" borderId="1" xfId="7" applyFill="1" applyBorder="1"/>
    <xf numFmtId="0" fontId="4" fillId="0" borderId="33" xfId="7" applyFill="1" applyBorder="1" applyAlignment="1">
      <alignment horizontal="left"/>
    </xf>
    <xf numFmtId="0" fontId="4" fillId="0" borderId="35" xfId="7" applyFill="1" applyBorder="1"/>
    <xf numFmtId="1" fontId="4" fillId="0" borderId="90" xfId="7" applyNumberFormat="1" applyFill="1" applyBorder="1" applyAlignment="1">
      <alignment horizontal="right"/>
    </xf>
    <xf numFmtId="2" fontId="4" fillId="0" borderId="88" xfId="7" applyNumberFormat="1" applyFill="1" applyBorder="1"/>
    <xf numFmtId="2" fontId="4" fillId="0" borderId="91" xfId="7" applyNumberFormat="1" applyFill="1" applyBorder="1"/>
    <xf numFmtId="0" fontId="39" fillId="0" borderId="5" xfId="7" applyFont="1" applyFill="1" applyBorder="1" applyAlignment="1">
      <alignment horizontal="left"/>
    </xf>
    <xf numFmtId="2" fontId="4" fillId="0" borderId="7" xfId="7" applyNumberFormat="1" applyFill="1" applyBorder="1" applyAlignment="1">
      <alignment horizontal="left"/>
    </xf>
    <xf numFmtId="0" fontId="39" fillId="0" borderId="20" xfId="7" applyFont="1" applyFill="1" applyBorder="1" applyAlignment="1">
      <alignment horizontal="left"/>
    </xf>
    <xf numFmtId="2" fontId="48" fillId="0" borderId="21" xfId="7" applyNumberFormat="1" applyFont="1" applyFill="1" applyBorder="1" applyAlignment="1">
      <alignment horizontal="left"/>
    </xf>
    <xf numFmtId="0" fontId="39" fillId="0" borderId="11" xfId="7" applyFont="1" applyFill="1" applyBorder="1" applyAlignment="1">
      <alignment horizontal="left"/>
    </xf>
    <xf numFmtId="0" fontId="4" fillId="0" borderId="12" xfId="7" applyFill="1" applyBorder="1"/>
    <xf numFmtId="0" fontId="47" fillId="0" borderId="6" xfId="7" applyFont="1" applyFill="1" applyBorder="1" applyAlignment="1">
      <alignment horizontal="center"/>
    </xf>
    <xf numFmtId="0" fontId="47" fillId="0" borderId="7" xfId="7" applyFont="1" applyFill="1" applyBorder="1" applyAlignment="1">
      <alignment horizontal="center"/>
    </xf>
    <xf numFmtId="0" fontId="47" fillId="0" borderId="28" xfId="7" applyFont="1" applyBorder="1"/>
    <xf numFmtId="0" fontId="47" fillId="0" borderId="50" xfId="7" applyFont="1" applyBorder="1"/>
    <xf numFmtId="0" fontId="47" fillId="0" borderId="30" xfId="7" applyFont="1" applyBorder="1"/>
    <xf numFmtId="1" fontId="4" fillId="0" borderId="0" xfId="7" applyNumberFormat="1" applyFill="1" applyBorder="1" applyProtection="1">
      <protection locked="0"/>
    </xf>
    <xf numFmtId="2" fontId="4" fillId="0" borderId="0" xfId="7" applyNumberFormat="1" applyFill="1" applyBorder="1"/>
    <xf numFmtId="0" fontId="46" fillId="0" borderId="1" xfId="7" applyFont="1" applyFill="1" applyBorder="1"/>
    <xf numFmtId="0" fontId="39" fillId="0" borderId="12" xfId="7" applyFont="1" applyFill="1" applyBorder="1" applyAlignment="1">
      <alignment horizontal="center"/>
    </xf>
    <xf numFmtId="0" fontId="39" fillId="0" borderId="69" xfId="7" applyFont="1" applyBorder="1"/>
    <xf numFmtId="0" fontId="39" fillId="0" borderId="17" xfId="7" applyFont="1" applyBorder="1"/>
    <xf numFmtId="0" fontId="39" fillId="0" borderId="18" xfId="7" applyFont="1" applyBorder="1"/>
    <xf numFmtId="0" fontId="4" fillId="0" borderId="71" xfId="7" applyFill="1" applyBorder="1" applyAlignment="1">
      <alignment horizontal="left"/>
    </xf>
    <xf numFmtId="49" fontId="4" fillId="0" borderId="31" xfId="7" applyNumberFormat="1" applyBorder="1" applyAlignment="1">
      <alignment horizontal="left"/>
    </xf>
    <xf numFmtId="0" fontId="46" fillId="0" borderId="46" xfId="7" applyFont="1" applyFill="1" applyBorder="1"/>
    <xf numFmtId="2" fontId="49" fillId="0" borderId="47" xfId="7" applyNumberFormat="1" applyFont="1" applyFill="1" applyBorder="1"/>
    <xf numFmtId="1" fontId="49" fillId="0" borderId="48" xfId="7" applyNumberFormat="1" applyFont="1" applyFill="1" applyBorder="1"/>
    <xf numFmtId="2" fontId="49" fillId="0" borderId="48" xfId="7" applyNumberFormat="1" applyFont="1" applyFill="1" applyBorder="1"/>
    <xf numFmtId="164" fontId="49" fillId="0" borderId="49" xfId="7" applyNumberFormat="1" applyFont="1" applyFill="1" applyBorder="1"/>
    <xf numFmtId="1" fontId="4" fillId="0" borderId="26" xfId="7" applyNumberFormat="1" applyFill="1" applyBorder="1" applyProtection="1">
      <protection locked="0"/>
    </xf>
    <xf numFmtId="2" fontId="4" fillId="0" borderId="26" xfId="7" applyNumberFormat="1" applyFill="1" applyBorder="1"/>
    <xf numFmtId="2" fontId="4" fillId="0" borderId="27" xfId="7" applyNumberFormat="1" applyFill="1" applyBorder="1"/>
    <xf numFmtId="0" fontId="4" fillId="0" borderId="25" xfId="7" applyFill="1" applyBorder="1" applyAlignment="1">
      <alignment horizontal="left"/>
    </xf>
    <xf numFmtId="49" fontId="4" fillId="0" borderId="24" xfId="7" applyNumberFormat="1" applyBorder="1" applyAlignment="1">
      <alignment horizontal="left"/>
    </xf>
    <xf numFmtId="0" fontId="46" fillId="0" borderId="32" xfId="7" applyFont="1" applyFill="1" applyBorder="1"/>
    <xf numFmtId="2" fontId="49" fillId="0" borderId="68" xfId="7" applyNumberFormat="1" applyFont="1" applyFill="1" applyBorder="1"/>
    <xf numFmtId="1" fontId="49" fillId="0" borderId="26" xfId="7" applyNumberFormat="1" applyFont="1" applyFill="1" applyBorder="1"/>
    <xf numFmtId="2" fontId="49" fillId="0" borderId="26" xfId="7" applyNumberFormat="1" applyFont="1" applyFill="1" applyBorder="1"/>
    <xf numFmtId="164" fontId="49" fillId="0" borderId="27" xfId="7" applyNumberFormat="1" applyFont="1" applyFill="1" applyBorder="1"/>
    <xf numFmtId="1" fontId="4" fillId="0" borderId="48" xfId="7" applyNumberFormat="1" applyFill="1" applyBorder="1" applyProtection="1">
      <protection locked="0"/>
    </xf>
    <xf numFmtId="2" fontId="4" fillId="0" borderId="48" xfId="7" applyNumberFormat="1" applyFill="1" applyBorder="1"/>
    <xf numFmtId="2" fontId="4" fillId="0" borderId="49" xfId="7" applyNumberFormat="1" applyFill="1" applyBorder="1"/>
    <xf numFmtId="0" fontId="4" fillId="0" borderId="24" xfId="7" applyBorder="1"/>
    <xf numFmtId="2" fontId="4" fillId="0" borderId="25" xfId="7" applyNumberFormat="1" applyFill="1" applyBorder="1"/>
    <xf numFmtId="1" fontId="4" fillId="0" borderId="26" xfId="7" applyNumberFormat="1" applyFill="1" applyBorder="1"/>
    <xf numFmtId="1" fontId="4" fillId="0" borderId="27" xfId="7" applyNumberFormat="1" applyFill="1" applyBorder="1"/>
    <xf numFmtId="0" fontId="4" fillId="0" borderId="44" xfId="7" applyBorder="1"/>
    <xf numFmtId="1" fontId="4" fillId="0" borderId="47" xfId="7" applyNumberFormat="1" applyFill="1" applyBorder="1" applyProtection="1">
      <protection locked="0"/>
    </xf>
    <xf numFmtId="0" fontId="4" fillId="0" borderId="31" xfId="7" applyBorder="1"/>
    <xf numFmtId="0" fontId="46" fillId="0" borderId="21" xfId="7" applyFont="1" applyFill="1" applyBorder="1"/>
    <xf numFmtId="0" fontId="4" fillId="0" borderId="58" xfId="7" applyFill="1" applyBorder="1" applyAlignment="1">
      <alignment horizontal="left"/>
    </xf>
    <xf numFmtId="0" fontId="4" fillId="0" borderId="44" xfId="7" applyFont="1" applyBorder="1"/>
    <xf numFmtId="2" fontId="4" fillId="0" borderId="71" xfId="7" applyNumberFormat="1" applyFill="1" applyBorder="1"/>
    <xf numFmtId="1" fontId="4" fillId="0" borderId="48" xfId="7" applyNumberFormat="1" applyFill="1" applyBorder="1"/>
    <xf numFmtId="1" fontId="4" fillId="0" borderId="49" xfId="7" applyNumberFormat="1" applyFill="1" applyBorder="1"/>
    <xf numFmtId="2" fontId="4" fillId="0" borderId="48" xfId="7" applyNumberFormat="1" applyFill="1" applyBorder="1" applyAlignment="1">
      <alignment horizontal="right"/>
    </xf>
    <xf numFmtId="2" fontId="4" fillId="0" borderId="49" xfId="7" applyNumberFormat="1" applyFill="1" applyBorder="1" applyAlignment="1">
      <alignment horizontal="right"/>
    </xf>
    <xf numFmtId="0" fontId="4" fillId="0" borderId="29" xfId="9" applyFont="1" applyFill="1" applyBorder="1" applyAlignment="1"/>
    <xf numFmtId="0" fontId="4" fillId="0" borderId="28" xfId="7" applyFill="1" applyBorder="1"/>
    <xf numFmtId="0" fontId="46" fillId="0" borderId="30" xfId="7" applyFont="1" applyFill="1" applyBorder="1"/>
    <xf numFmtId="2" fontId="4" fillId="0" borderId="28" xfId="7" applyNumberFormat="1" applyFill="1" applyBorder="1"/>
    <xf numFmtId="1" fontId="4" fillId="0" borderId="28" xfId="7" applyNumberFormat="1" applyFill="1" applyBorder="1"/>
    <xf numFmtId="1" fontId="4" fillId="0" borderId="30" xfId="7" applyNumberFormat="1" applyFill="1" applyBorder="1"/>
    <xf numFmtId="1" fontId="4" fillId="0" borderId="50" xfId="7" applyNumberFormat="1" applyFill="1" applyBorder="1" applyProtection="1">
      <protection locked="0"/>
    </xf>
    <xf numFmtId="2" fontId="4" fillId="0" borderId="9" xfId="7" applyNumberFormat="1" applyFill="1" applyBorder="1"/>
    <xf numFmtId="2" fontId="4" fillId="0" borderId="10" xfId="7" applyNumberFormat="1" applyFill="1" applyBorder="1"/>
    <xf numFmtId="2" fontId="4" fillId="0" borderId="9" xfId="7" applyNumberFormat="1" applyFill="1" applyBorder="1" applyAlignment="1">
      <alignment horizontal="right"/>
    </xf>
    <xf numFmtId="2" fontId="4" fillId="0" borderId="10" xfId="7" applyNumberFormat="1" applyFill="1" applyBorder="1" applyAlignment="1">
      <alignment horizontal="right"/>
    </xf>
    <xf numFmtId="0" fontId="4" fillId="0" borderId="33" xfId="9" applyFont="1" applyFill="1" applyBorder="1" applyAlignment="1"/>
    <xf numFmtId="0" fontId="4" fillId="0" borderId="34" xfId="7" applyFill="1" applyBorder="1"/>
    <xf numFmtId="0" fontId="46" fillId="0" borderId="35" xfId="7" applyFont="1" applyFill="1" applyBorder="1"/>
    <xf numFmtId="2" fontId="4" fillId="0" borderId="33" xfId="7" applyNumberFormat="1" applyFill="1" applyBorder="1"/>
    <xf numFmtId="1" fontId="4" fillId="0" borderId="34" xfId="7" applyNumberFormat="1" applyFill="1" applyBorder="1"/>
    <xf numFmtId="2" fontId="4" fillId="0" borderId="34" xfId="7" applyNumberFormat="1" applyFill="1" applyBorder="1"/>
    <xf numFmtId="1" fontId="4" fillId="0" borderId="35" xfId="7" applyNumberFormat="1" applyFill="1" applyBorder="1"/>
    <xf numFmtId="1" fontId="4" fillId="0" borderId="51" xfId="7" applyNumberFormat="1" applyFill="1" applyBorder="1" applyProtection="1">
      <protection locked="0"/>
    </xf>
    <xf numFmtId="2" fontId="4" fillId="0" borderId="52" xfId="7" applyNumberFormat="1" applyFill="1" applyBorder="1"/>
    <xf numFmtId="2" fontId="4" fillId="0" borderId="53" xfId="7" applyNumberFormat="1" applyFill="1" applyBorder="1"/>
    <xf numFmtId="0" fontId="4" fillId="0" borderId="2" xfId="9" applyFont="1" applyFill="1" applyBorder="1"/>
    <xf numFmtId="0" fontId="40" fillId="0" borderId="3" xfId="7" applyFont="1" applyFill="1" applyBorder="1"/>
    <xf numFmtId="2" fontId="4" fillId="0" borderId="3" xfId="7" applyNumberFormat="1" applyFont="1" applyFill="1" applyBorder="1"/>
    <xf numFmtId="1" fontId="4" fillId="0" borderId="3" xfId="7" applyNumberFormat="1" applyFont="1" applyFill="1" applyBorder="1"/>
    <xf numFmtId="1" fontId="4" fillId="0" borderId="4" xfId="7" applyNumberFormat="1" applyFont="1" applyFill="1" applyBorder="1"/>
    <xf numFmtId="1" fontId="4" fillId="0" borderId="54" xfId="7" applyNumberFormat="1" applyFont="1" applyFill="1" applyBorder="1" applyProtection="1">
      <protection locked="0"/>
    </xf>
    <xf numFmtId="2" fontId="4" fillId="0" borderId="55" xfId="7" applyNumberFormat="1" applyFont="1" applyFill="1" applyBorder="1"/>
    <xf numFmtId="2" fontId="4" fillId="0" borderId="56" xfId="7" applyNumberFormat="1" applyFont="1" applyFill="1" applyBorder="1"/>
    <xf numFmtId="0" fontId="4" fillId="0" borderId="20" xfId="9" applyFont="1" applyFill="1" applyBorder="1"/>
    <xf numFmtId="0" fontId="40" fillId="0" borderId="0" xfId="7" applyFont="1" applyFill="1" applyBorder="1"/>
    <xf numFmtId="2" fontId="4" fillId="0" borderId="0" xfId="7" applyNumberFormat="1" applyFont="1" applyFill="1" applyBorder="1"/>
    <xf numFmtId="1" fontId="4" fillId="0" borderId="0" xfId="7" applyNumberFormat="1" applyFont="1" applyFill="1" applyBorder="1"/>
    <xf numFmtId="1" fontId="4" fillId="0" borderId="0" xfId="7" applyNumberFormat="1" applyFont="1" applyFill="1" applyBorder="1" applyProtection="1">
      <protection locked="0"/>
    </xf>
    <xf numFmtId="0" fontId="23" fillId="0" borderId="0" xfId="7" applyFont="1" applyFill="1" applyBorder="1"/>
    <xf numFmtId="0" fontId="39" fillId="0" borderId="0" xfId="7" applyFont="1" applyFill="1" applyBorder="1"/>
    <xf numFmtId="0" fontId="46" fillId="0" borderId="0" xfId="7" applyFont="1" applyFill="1" applyBorder="1" applyAlignment="1">
      <alignment horizontal="centerContinuous"/>
    </xf>
    <xf numFmtId="2" fontId="39" fillId="0" borderId="0" xfId="7" applyNumberFormat="1" applyFont="1" applyFill="1" applyBorder="1" applyAlignment="1">
      <alignment horizontal="centerContinuous"/>
    </xf>
    <xf numFmtId="0" fontId="39" fillId="0" borderId="0" xfId="7" applyFont="1" applyFill="1" applyBorder="1" applyAlignment="1">
      <alignment horizontal="centerContinuous"/>
    </xf>
    <xf numFmtId="0" fontId="4" fillId="0" borderId="0" xfId="7" applyFill="1" applyBorder="1" applyAlignment="1">
      <alignment horizontal="centerContinuous"/>
    </xf>
    <xf numFmtId="0" fontId="4" fillId="0" borderId="19" xfId="7" applyFill="1" applyBorder="1"/>
    <xf numFmtId="0" fontId="39" fillId="0" borderId="29" xfId="7" applyFont="1" applyFill="1" applyBorder="1"/>
    <xf numFmtId="0" fontId="4" fillId="0" borderId="28" xfId="7" applyFont="1" applyFill="1" applyBorder="1"/>
    <xf numFmtId="165" fontId="50" fillId="0" borderId="64" xfId="7" applyNumberFormat="1" applyFont="1" applyFill="1" applyBorder="1" applyAlignment="1">
      <alignment horizontal="right"/>
    </xf>
    <xf numFmtId="49" fontId="50" fillId="0" borderId="65" xfId="7" applyNumberFormat="1" applyFont="1" applyFill="1" applyBorder="1" applyAlignment="1">
      <alignment horizontal="center"/>
    </xf>
    <xf numFmtId="165" fontId="50" fillId="0" borderId="66" xfId="7" applyNumberFormat="1" applyFont="1" applyFill="1" applyBorder="1" applyAlignment="1">
      <alignment horizontal="left"/>
    </xf>
    <xf numFmtId="0" fontId="4" fillId="0" borderId="22" xfId="7" applyFill="1" applyBorder="1"/>
    <xf numFmtId="0" fontId="39" fillId="0" borderId="23" xfId="7" applyFont="1" applyFill="1" applyBorder="1"/>
    <xf numFmtId="0" fontId="4" fillId="0" borderId="24" xfId="7" applyFill="1" applyBorder="1"/>
    <xf numFmtId="0" fontId="39" fillId="0" borderId="24" xfId="7" applyFont="1" applyFill="1" applyBorder="1"/>
    <xf numFmtId="0" fontId="23" fillId="0" borderId="24" xfId="7" applyFont="1" applyFill="1" applyBorder="1"/>
    <xf numFmtId="165" fontId="50" fillId="0" borderId="11" xfId="7" applyNumberFormat="1" applyFont="1" applyFill="1" applyBorder="1" applyAlignment="1">
      <alignment horizontal="right"/>
    </xf>
    <xf numFmtId="49" fontId="50" fillId="0" borderId="1" xfId="7" applyNumberFormat="1" applyFont="1" applyFill="1" applyBorder="1" applyAlignment="1">
      <alignment horizontal="center"/>
    </xf>
    <xf numFmtId="165" fontId="50" fillId="0" borderId="12" xfId="7" applyNumberFormat="1" applyFont="1" applyFill="1" applyBorder="1" applyAlignment="1">
      <alignment horizontal="left"/>
    </xf>
    <xf numFmtId="2" fontId="39" fillId="0" borderId="61" xfId="7" applyNumberFormat="1" applyFont="1" applyFill="1" applyBorder="1" applyAlignment="1"/>
    <xf numFmtId="0" fontId="49" fillId="0" borderId="62" xfId="7" applyFont="1" applyFill="1" applyBorder="1" applyAlignment="1">
      <alignment horizontal="left"/>
    </xf>
    <xf numFmtId="0" fontId="4" fillId="0" borderId="62" xfId="7" applyFill="1" applyBorder="1"/>
    <xf numFmtId="0" fontId="50" fillId="0" borderId="62" xfId="7" applyFont="1" applyFill="1" applyBorder="1" applyAlignment="1">
      <alignment horizontal="right"/>
    </xf>
    <xf numFmtId="164" fontId="50" fillId="0" borderId="63" xfId="7" applyNumberFormat="1" applyFont="1" applyFill="1" applyBorder="1" applyAlignment="1">
      <alignment horizontal="left"/>
    </xf>
    <xf numFmtId="0" fontId="50" fillId="0" borderId="7" xfId="7" applyFont="1" applyFill="1" applyBorder="1" applyAlignment="1">
      <alignment horizontal="left"/>
    </xf>
    <xf numFmtId="0" fontId="50" fillId="0" borderId="0" xfId="7" applyFont="1" applyFill="1" applyBorder="1" applyAlignment="1">
      <alignment horizontal="right"/>
    </xf>
    <xf numFmtId="0" fontId="50" fillId="0" borderId="0" xfId="7" applyFont="1" applyFill="1" applyBorder="1" applyAlignment="1">
      <alignment horizontal="centerContinuous"/>
    </xf>
    <xf numFmtId="0" fontId="50" fillId="0" borderId="0" xfId="7" applyFont="1" applyFill="1" applyBorder="1" applyAlignment="1">
      <alignment horizontal="left"/>
    </xf>
    <xf numFmtId="0" fontId="50" fillId="0" borderId="5" xfId="7" applyFont="1" applyFill="1" applyBorder="1" applyAlignment="1">
      <alignment horizontal="right"/>
    </xf>
    <xf numFmtId="0" fontId="50" fillId="0" borderId="6" xfId="7" applyFont="1" applyFill="1" applyBorder="1"/>
    <xf numFmtId="0" fontId="50" fillId="0" borderId="21" xfId="7" applyFont="1" applyFill="1" applyBorder="1" applyAlignment="1">
      <alignment horizontal="left"/>
    </xf>
    <xf numFmtId="0" fontId="51" fillId="0" borderId="11" xfId="7" applyFont="1" applyFill="1" applyBorder="1" applyAlignment="1">
      <alignment horizontal="left"/>
    </xf>
    <xf numFmtId="0" fontId="39" fillId="0" borderId="1" xfId="7" applyFont="1" applyFill="1" applyBorder="1" applyAlignment="1">
      <alignment horizontal="centerContinuous"/>
    </xf>
    <xf numFmtId="0" fontId="39" fillId="0" borderId="1" xfId="7" applyFont="1" applyFill="1" applyBorder="1"/>
    <xf numFmtId="2" fontId="39" fillId="0" borderId="1" xfId="7" applyNumberFormat="1" applyFont="1" applyFill="1" applyBorder="1" applyAlignment="1">
      <alignment horizontal="left"/>
    </xf>
    <xf numFmtId="2" fontId="39" fillId="0" borderId="1" xfId="7" applyNumberFormat="1" applyFont="1" applyFill="1" applyBorder="1" applyAlignment="1">
      <alignment horizontal="center"/>
    </xf>
    <xf numFmtId="165" fontId="39" fillId="0" borderId="1" xfId="7" applyNumberFormat="1" applyFont="1" applyFill="1" applyBorder="1"/>
    <xf numFmtId="0" fontId="39" fillId="0" borderId="1" xfId="7" applyFont="1" applyFill="1" applyBorder="1" applyAlignment="1">
      <alignment horizontal="left"/>
    </xf>
    <xf numFmtId="0" fontId="39" fillId="0" borderId="12" xfId="7" applyFont="1" applyFill="1" applyBorder="1" applyAlignment="1">
      <alignment horizontal="left"/>
    </xf>
    <xf numFmtId="0" fontId="39" fillId="0" borderId="0" xfId="7" applyFont="1" applyFill="1" applyBorder="1" applyAlignment="1">
      <alignment horizontal="left"/>
    </xf>
    <xf numFmtId="0" fontId="39" fillId="0" borderId="21" xfId="7" applyFont="1" applyFill="1" applyBorder="1" applyAlignment="1">
      <alignment horizontal="left"/>
    </xf>
    <xf numFmtId="0" fontId="4" fillId="0" borderId="36" xfId="7" applyFont="1" applyFill="1" applyBorder="1"/>
    <xf numFmtId="165" fontId="52" fillId="0" borderId="5" xfId="7" applyNumberFormat="1" applyFont="1" applyFill="1" applyBorder="1" applyAlignment="1">
      <alignment horizontal="right"/>
    </xf>
    <xf numFmtId="49" fontId="52" fillId="0" borderId="6" xfId="7" applyNumberFormat="1" applyFont="1" applyFill="1" applyBorder="1" applyAlignment="1">
      <alignment horizontal="center"/>
    </xf>
    <xf numFmtId="165" fontId="52" fillId="0" borderId="7" xfId="7" applyNumberFormat="1" applyFont="1" applyFill="1" applyBorder="1" applyAlignment="1">
      <alignment horizontal="left"/>
    </xf>
    <xf numFmtId="0" fontId="4" fillId="0" borderId="19" xfId="7" applyFont="1" applyFill="1" applyBorder="1"/>
    <xf numFmtId="0" fontId="23" fillId="0" borderId="22" xfId="7" applyFont="1" applyFill="1" applyBorder="1" applyAlignment="1"/>
    <xf numFmtId="0" fontId="4" fillId="0" borderId="31" xfId="7" applyFill="1" applyBorder="1"/>
    <xf numFmtId="0" fontId="39" fillId="0" borderId="22" xfId="7" applyFont="1" applyFill="1" applyBorder="1" applyAlignment="1"/>
    <xf numFmtId="2" fontId="39" fillId="0" borderId="61" xfId="7" applyNumberFormat="1" applyFont="1" applyFill="1" applyBorder="1" applyAlignment="1">
      <alignment horizontal="center"/>
    </xf>
    <xf numFmtId="165" fontId="50" fillId="0" borderId="7" xfId="7" applyNumberFormat="1" applyFont="1" applyFill="1" applyBorder="1" applyAlignment="1">
      <alignment horizontal="left"/>
    </xf>
    <xf numFmtId="165" fontId="50" fillId="0" borderId="0" xfId="7" applyNumberFormat="1" applyFont="1" applyFill="1" applyBorder="1" applyAlignment="1">
      <alignment horizontal="right"/>
    </xf>
    <xf numFmtId="0" fontId="50" fillId="0" borderId="0" xfId="7" applyFont="1" applyFill="1" applyBorder="1" applyAlignment="1"/>
    <xf numFmtId="165" fontId="50" fillId="0" borderId="21" xfId="7" applyNumberFormat="1" applyFont="1" applyFill="1" applyBorder="1" applyAlignment="1">
      <alignment horizontal="left"/>
    </xf>
    <xf numFmtId="165" fontId="50" fillId="0" borderId="5" xfId="7" applyNumberFormat="1" applyFont="1" applyFill="1" applyBorder="1" applyAlignment="1">
      <alignment horizontal="right"/>
    </xf>
    <xf numFmtId="0" fontId="50" fillId="0" borderId="6" xfId="7" applyFont="1" applyFill="1" applyBorder="1" applyAlignment="1"/>
    <xf numFmtId="0" fontId="51" fillId="0" borderId="20" xfId="7" applyFont="1" applyFill="1" applyBorder="1" applyAlignment="1">
      <alignment horizontal="left"/>
    </xf>
    <xf numFmtId="165" fontId="39" fillId="0" borderId="0" xfId="7" applyNumberFormat="1" applyFont="1" applyFill="1" applyBorder="1"/>
    <xf numFmtId="165" fontId="39" fillId="0" borderId="21" xfId="7" applyNumberFormat="1" applyFont="1" applyFill="1" applyBorder="1" applyAlignment="1">
      <alignment horizontal="left"/>
    </xf>
    <xf numFmtId="165" fontId="52" fillId="0" borderId="2" xfId="7" applyNumberFormat="1" applyFont="1" applyFill="1" applyBorder="1" applyAlignment="1">
      <alignment horizontal="right"/>
    </xf>
    <xf numFmtId="49" fontId="52" fillId="0" borderId="3" xfId="7" applyNumberFormat="1" applyFont="1" applyFill="1" applyBorder="1" applyAlignment="1">
      <alignment horizontal="center"/>
    </xf>
    <xf numFmtId="165" fontId="52" fillId="0" borderId="4" xfId="7" applyNumberFormat="1" applyFont="1" applyFill="1" applyBorder="1" applyAlignment="1">
      <alignment horizontal="left"/>
    </xf>
    <xf numFmtId="0" fontId="46" fillId="0" borderId="20" xfId="7" applyFont="1" applyFill="1" applyBorder="1"/>
    <xf numFmtId="0" fontId="47" fillId="0" borderId="0" xfId="7" applyFont="1" applyFill="1" applyBorder="1"/>
    <xf numFmtId="0" fontId="46" fillId="0" borderId="0" xfId="7" applyFont="1" applyFill="1" applyBorder="1" applyAlignment="1">
      <alignment horizontal="center"/>
    </xf>
    <xf numFmtId="0" fontId="46" fillId="0" borderId="0" xfId="7" applyFont="1" applyFill="1" applyBorder="1"/>
    <xf numFmtId="0" fontId="39" fillId="0" borderId="5" xfId="7" applyFont="1" applyFill="1" applyBorder="1" applyAlignment="1">
      <alignment horizontal="right"/>
    </xf>
    <xf numFmtId="1" fontId="39" fillId="0" borderId="6" xfId="7" applyNumberFormat="1" applyFont="1" applyFill="1" applyBorder="1" applyAlignment="1"/>
    <xf numFmtId="0" fontId="39" fillId="0" borderId="7" xfId="7" applyFont="1" applyFill="1" applyBorder="1" applyAlignment="1">
      <alignment horizontal="left"/>
    </xf>
    <xf numFmtId="0" fontId="39" fillId="0" borderId="6" xfId="7" applyFont="1" applyFill="1" applyBorder="1" applyAlignment="1">
      <alignment horizontal="right"/>
    </xf>
    <xf numFmtId="0" fontId="39" fillId="0" borderId="6" xfId="7" applyFont="1" applyFill="1" applyBorder="1" applyAlignment="1"/>
    <xf numFmtId="0" fontId="46" fillId="0" borderId="11" xfId="7" applyFont="1" applyFill="1" applyBorder="1"/>
    <xf numFmtId="0" fontId="46" fillId="0" borderId="1" xfId="7" applyFont="1" applyFill="1" applyBorder="1" applyAlignment="1">
      <alignment horizontal="center"/>
    </xf>
    <xf numFmtId="2" fontId="46" fillId="0" borderId="11" xfId="7" applyNumberFormat="1" applyFont="1" applyFill="1" applyBorder="1" applyAlignment="1">
      <alignment horizontal="right"/>
    </xf>
    <xf numFmtId="2" fontId="53" fillId="0" borderId="1" xfId="7" applyNumberFormat="1" applyFont="1" applyFill="1" applyBorder="1" applyAlignment="1">
      <alignment horizontal="center"/>
    </xf>
    <xf numFmtId="2" fontId="46" fillId="0" borderId="12" xfId="7" applyNumberFormat="1" applyFont="1" applyFill="1" applyBorder="1" applyAlignment="1">
      <alignment horizontal="left"/>
    </xf>
    <xf numFmtId="164" fontId="12" fillId="0" borderId="0" xfId="11" applyNumberFormat="1" applyFont="1" applyFill="1" applyAlignment="1">
      <alignment horizontal="center"/>
    </xf>
    <xf numFmtId="2" fontId="12" fillId="0" borderId="0" xfId="11" applyNumberFormat="1" applyFont="1" applyFill="1"/>
    <xf numFmtId="0" fontId="6" fillId="0" borderId="0" xfId="11" applyFill="1"/>
    <xf numFmtId="2" fontId="6" fillId="0" borderId="0" xfId="11" applyNumberFormat="1" applyFill="1"/>
    <xf numFmtId="0" fontId="54" fillId="2" borderId="0" xfId="7" applyFont="1" applyFill="1" applyAlignment="1">
      <alignment horizontal="center"/>
    </xf>
    <xf numFmtId="0" fontId="45" fillId="0" borderId="1" xfId="7" applyFont="1" applyFill="1" applyBorder="1" applyAlignment="1">
      <alignment horizontal="center"/>
    </xf>
    <xf numFmtId="14" fontId="46" fillId="0" borderId="1" xfId="4" applyNumberFormat="1" applyFont="1" applyFill="1" applyBorder="1" applyAlignment="1" applyProtection="1">
      <alignment horizontal="center"/>
      <protection locked="0"/>
    </xf>
    <xf numFmtId="2" fontId="4" fillId="0" borderId="6" xfId="7" applyNumberFormat="1" applyFill="1" applyBorder="1" applyAlignment="1">
      <alignment horizontal="left"/>
    </xf>
    <xf numFmtId="2" fontId="48" fillId="0" borderId="0" xfId="7" applyNumberFormat="1" applyFont="1" applyFill="1" applyBorder="1" applyAlignment="1">
      <alignment horizontal="center"/>
    </xf>
    <xf numFmtId="0" fontId="39" fillId="0" borderId="2" xfId="7" applyFont="1" applyFill="1" applyBorder="1" applyAlignment="1" applyProtection="1">
      <alignment horizontal="center"/>
      <protection locked="0"/>
    </xf>
    <xf numFmtId="0" fontId="39" fillId="0" borderId="3" xfId="7" applyFont="1" applyFill="1" applyBorder="1" applyAlignment="1" applyProtection="1">
      <alignment horizontal="center"/>
      <protection locked="0"/>
    </xf>
    <xf numFmtId="0" fontId="39" fillId="0" borderId="4" xfId="7" applyFont="1" applyFill="1" applyBorder="1" applyAlignment="1" applyProtection="1">
      <alignment horizontal="center"/>
      <protection locked="0"/>
    </xf>
    <xf numFmtId="0" fontId="8" fillId="0" borderId="5" xfId="13" applyFont="1" applyBorder="1" applyAlignment="1">
      <alignment horizontal="center" vertical="center"/>
    </xf>
    <xf numFmtId="0" fontId="8" fillId="0" borderId="6" xfId="13" applyFont="1" applyBorder="1" applyAlignment="1">
      <alignment horizontal="center" vertical="center"/>
    </xf>
    <xf numFmtId="0" fontId="8" fillId="0" borderId="7" xfId="13" applyFont="1" applyBorder="1" applyAlignment="1">
      <alignment horizontal="center" vertical="center"/>
    </xf>
    <xf numFmtId="0" fontId="8" fillId="0" borderId="20" xfId="13" applyFont="1" applyBorder="1" applyAlignment="1">
      <alignment horizontal="center" vertical="center"/>
    </xf>
    <xf numFmtId="0" fontId="8" fillId="0" borderId="0" xfId="13" applyFont="1" applyBorder="1" applyAlignment="1">
      <alignment horizontal="center" vertical="center"/>
    </xf>
    <xf numFmtId="0" fontId="8" fillId="0" borderId="21" xfId="13" applyFont="1" applyBorder="1" applyAlignment="1">
      <alignment horizontal="center" vertical="center"/>
    </xf>
    <xf numFmtId="0" fontId="8" fillId="0" borderId="11" xfId="13" applyFont="1" applyBorder="1" applyAlignment="1">
      <alignment horizontal="center" vertical="center"/>
    </xf>
    <xf numFmtId="0" fontId="8" fillId="0" borderId="1" xfId="13" applyFont="1" applyBorder="1" applyAlignment="1">
      <alignment horizontal="center" vertical="center"/>
    </xf>
    <xf numFmtId="0" fontId="8" fillId="0" borderId="12" xfId="13" applyFont="1" applyBorder="1" applyAlignment="1">
      <alignment horizontal="center" vertical="center"/>
    </xf>
    <xf numFmtId="0" fontId="5" fillId="0" borderId="5" xfId="13" applyNumberFormat="1" applyFont="1" applyBorder="1" applyAlignment="1">
      <alignment horizontal="center" vertical="center"/>
    </xf>
    <xf numFmtId="0" fontId="5" fillId="0" borderId="6" xfId="13" applyNumberFormat="1" applyFont="1" applyBorder="1" applyAlignment="1">
      <alignment horizontal="center" vertical="center"/>
    </xf>
    <xf numFmtId="0" fontId="5" fillId="0" borderId="7" xfId="13" applyNumberFormat="1" applyFont="1" applyBorder="1" applyAlignment="1">
      <alignment horizontal="center" vertical="center"/>
    </xf>
    <xf numFmtId="0" fontId="5" fillId="0" borderId="20" xfId="13" applyNumberFormat="1" applyFont="1" applyBorder="1" applyAlignment="1">
      <alignment horizontal="center" vertical="center"/>
    </xf>
    <xf numFmtId="0" fontId="5" fillId="0" borderId="0" xfId="13" applyNumberFormat="1" applyFont="1" applyBorder="1" applyAlignment="1">
      <alignment horizontal="center" vertical="center"/>
    </xf>
    <xf numFmtId="0" fontId="5" fillId="0" borderId="21" xfId="13" applyNumberFormat="1" applyFont="1" applyBorder="1" applyAlignment="1">
      <alignment horizontal="center" vertical="center"/>
    </xf>
    <xf numFmtId="0" fontId="5" fillId="0" borderId="11" xfId="13" applyNumberFormat="1" applyFont="1" applyBorder="1" applyAlignment="1">
      <alignment horizontal="center" vertical="center"/>
    </xf>
    <xf numFmtId="0" fontId="5" fillId="0" borderId="1" xfId="13" applyNumberFormat="1" applyFont="1" applyBorder="1" applyAlignment="1">
      <alignment horizontal="center" vertical="center"/>
    </xf>
    <xf numFmtId="0" fontId="5" fillId="0" borderId="12" xfId="13" applyNumberFormat="1" applyFont="1" applyBorder="1" applyAlignment="1">
      <alignment horizontal="center" vertical="center"/>
    </xf>
    <xf numFmtId="0" fontId="29" fillId="0" borderId="0" xfId="10" applyFont="1" applyAlignment="1">
      <alignment horizontal="left" vertical="center" wrapText="1"/>
    </xf>
    <xf numFmtId="0" fontId="8" fillId="0" borderId="40" xfId="13" applyFont="1" applyBorder="1" applyAlignment="1">
      <alignment horizontal="center" vertical="center" wrapText="1"/>
    </xf>
    <xf numFmtId="0" fontId="8" fillId="0" borderId="75" xfId="13" applyFont="1" applyBorder="1" applyAlignment="1">
      <alignment horizontal="center" vertical="center" wrapText="1"/>
    </xf>
    <xf numFmtId="0" fontId="8" fillId="0" borderId="41" xfId="13" applyFont="1" applyBorder="1" applyAlignment="1">
      <alignment horizontal="center" vertical="center" wrapText="1"/>
    </xf>
    <xf numFmtId="0" fontId="8" fillId="0" borderId="73" xfId="13" applyFont="1" applyBorder="1" applyAlignment="1">
      <alignment horizontal="center" vertical="center" wrapText="1"/>
    </xf>
    <xf numFmtId="0" fontId="8" fillId="0" borderId="70" xfId="13" applyFont="1" applyBorder="1" applyAlignment="1">
      <alignment horizontal="center" vertical="center" wrapText="1"/>
    </xf>
    <xf numFmtId="0" fontId="8" fillId="0" borderId="74" xfId="13" applyFont="1" applyBorder="1" applyAlignment="1">
      <alignment horizontal="center" vertical="center" wrapText="1"/>
    </xf>
    <xf numFmtId="0" fontId="8" fillId="0" borderId="19" xfId="13" applyFont="1" applyBorder="1" applyAlignment="1">
      <alignment horizontal="center" vertical="center" textRotation="90"/>
    </xf>
    <xf numFmtId="0" fontId="8" fillId="0" borderId="22" xfId="13" applyFont="1" applyBorder="1" applyAlignment="1">
      <alignment horizontal="center" vertical="center" textRotation="90"/>
    </xf>
    <xf numFmtId="0" fontId="8" fillId="0" borderId="36" xfId="13" applyFont="1" applyBorder="1" applyAlignment="1">
      <alignment horizontal="center" vertical="center" textRotation="90"/>
    </xf>
    <xf numFmtId="0" fontId="8" fillId="0" borderId="6" xfId="13" applyFont="1" applyBorder="1" applyAlignment="1">
      <alignment horizontal="center" vertical="center" textRotation="90"/>
    </xf>
    <xf numFmtId="0" fontId="8" fillId="0" borderId="1" xfId="13" applyFont="1" applyBorder="1" applyAlignment="1">
      <alignment horizontal="center" vertical="center" textRotation="90"/>
    </xf>
    <xf numFmtId="0" fontId="8" fillId="0" borderId="5" xfId="13" applyFont="1" applyBorder="1" applyAlignment="1">
      <alignment horizontal="center" vertical="center" textRotation="90"/>
    </xf>
    <xf numFmtId="0" fontId="8" fillId="0" borderId="20" xfId="13" applyFont="1" applyBorder="1" applyAlignment="1">
      <alignment horizontal="center" vertical="center" textRotation="90"/>
    </xf>
    <xf numFmtId="0" fontId="8" fillId="0" borderId="11" xfId="13" applyFont="1" applyBorder="1" applyAlignment="1">
      <alignment horizontal="center" vertical="center" textRotation="90"/>
    </xf>
    <xf numFmtId="1" fontId="8" fillId="0" borderId="2" xfId="13" applyNumberFormat="1" applyFont="1" applyBorder="1" applyAlignment="1">
      <alignment horizontal="center" vertical="center"/>
    </xf>
    <xf numFmtId="1" fontId="8" fillId="0" borderId="3" xfId="13" applyNumberFormat="1" applyFont="1" applyBorder="1" applyAlignment="1">
      <alignment horizontal="center" vertical="center"/>
    </xf>
    <xf numFmtId="1" fontId="8" fillId="0" borderId="4" xfId="13" applyNumberFormat="1" applyFont="1" applyBorder="1" applyAlignment="1">
      <alignment horizontal="center" vertical="center"/>
    </xf>
    <xf numFmtId="0" fontId="8" fillId="0" borderId="29" xfId="13" applyFont="1" applyBorder="1" applyAlignment="1">
      <alignment horizontal="center" vertical="center"/>
    </xf>
    <xf numFmtId="0" fontId="8" fillId="0" borderId="50" xfId="13" applyFont="1" applyBorder="1" applyAlignment="1">
      <alignment horizontal="center" vertical="center"/>
    </xf>
    <xf numFmtId="0" fontId="8" fillId="0" borderId="39" xfId="13" applyFont="1" applyBorder="1" applyAlignment="1">
      <alignment horizontal="center" vertical="center"/>
    </xf>
    <xf numFmtId="0" fontId="8" fillId="0" borderId="30" xfId="13" applyFont="1" applyBorder="1" applyAlignment="1">
      <alignment horizontal="center" vertical="center"/>
    </xf>
    <xf numFmtId="0" fontId="5" fillId="0" borderId="29" xfId="13" applyFont="1" applyBorder="1" applyAlignment="1">
      <alignment horizontal="center" vertical="center"/>
    </xf>
    <xf numFmtId="0" fontId="5" fillId="0" borderId="28" xfId="13" applyFont="1" applyBorder="1" applyAlignment="1">
      <alignment horizontal="center" vertical="center"/>
    </xf>
    <xf numFmtId="0" fontId="5" fillId="0" borderId="30" xfId="13" applyFont="1" applyBorder="1" applyAlignment="1">
      <alignment horizontal="center" vertical="center"/>
    </xf>
    <xf numFmtId="0" fontId="5" fillId="0" borderId="33" xfId="13" applyFont="1" applyBorder="1" applyAlignment="1">
      <alignment horizontal="center" vertical="center"/>
    </xf>
    <xf numFmtId="0" fontId="5" fillId="0" borderId="34" xfId="13" applyFont="1" applyBorder="1" applyAlignment="1">
      <alignment horizontal="center" vertical="center"/>
    </xf>
    <xf numFmtId="0" fontId="5" fillId="0" borderId="35" xfId="13" applyFont="1" applyBorder="1" applyAlignment="1">
      <alignment horizontal="center" vertical="center"/>
    </xf>
    <xf numFmtId="0" fontId="8" fillId="0" borderId="2" xfId="13" applyFont="1" applyBorder="1" applyAlignment="1">
      <alignment horizontal="center" vertical="center"/>
    </xf>
    <xf numFmtId="0" fontId="8" fillId="0" borderId="3" xfId="13" applyFont="1" applyBorder="1" applyAlignment="1">
      <alignment horizontal="center" vertical="center"/>
    </xf>
    <xf numFmtId="0" fontId="8" fillId="0" borderId="4" xfId="13" applyFont="1" applyBorder="1" applyAlignment="1">
      <alignment horizontal="center" vertical="center"/>
    </xf>
    <xf numFmtId="0" fontId="5" fillId="0" borderId="9" xfId="13" applyNumberFormat="1" applyFont="1" applyBorder="1" applyAlignment="1">
      <alignment horizontal="center" vertical="center"/>
    </xf>
    <xf numFmtId="0" fontId="5" fillId="0" borderId="26" xfId="13" applyNumberFormat="1" applyFont="1" applyBorder="1" applyAlignment="1">
      <alignment horizontal="center" vertical="center"/>
    </xf>
    <xf numFmtId="0" fontId="5" fillId="0" borderId="17" xfId="13" applyNumberFormat="1" applyFont="1" applyBorder="1" applyAlignment="1">
      <alignment horizontal="center" vertical="center"/>
    </xf>
    <xf numFmtId="0" fontId="5" fillId="0" borderId="10" xfId="13" applyNumberFormat="1" applyFont="1" applyBorder="1" applyAlignment="1">
      <alignment horizontal="center" vertical="center"/>
    </xf>
    <xf numFmtId="0" fontId="5" fillId="0" borderId="27" xfId="13" applyNumberFormat="1" applyFont="1" applyBorder="1" applyAlignment="1">
      <alignment horizontal="center" vertical="center"/>
    </xf>
    <xf numFmtId="0" fontId="5" fillId="0" borderId="18" xfId="13" applyNumberFormat="1" applyFont="1" applyBorder="1" applyAlignment="1">
      <alignment horizontal="center" vertical="center"/>
    </xf>
    <xf numFmtId="0" fontId="5" fillId="0" borderId="5" xfId="13" applyFont="1" applyBorder="1" applyAlignment="1">
      <alignment horizontal="center" vertical="center"/>
    </xf>
    <xf numFmtId="0" fontId="5" fillId="0" borderId="7" xfId="13" applyFont="1" applyBorder="1" applyAlignment="1">
      <alignment horizontal="center" vertical="center"/>
    </xf>
    <xf numFmtId="0" fontId="5" fillId="0" borderId="20" xfId="13" applyFont="1" applyBorder="1" applyAlignment="1">
      <alignment horizontal="center" vertical="center"/>
    </xf>
    <xf numFmtId="0" fontId="5" fillId="0" borderId="21" xfId="13" applyFont="1" applyBorder="1" applyAlignment="1">
      <alignment horizontal="center" vertical="center"/>
    </xf>
    <xf numFmtId="0" fontId="5" fillId="0" borderId="11" xfId="13" applyFont="1" applyBorder="1" applyAlignment="1">
      <alignment horizontal="center" vertical="center"/>
    </xf>
    <xf numFmtId="0" fontId="5" fillId="0" borderId="12" xfId="13" applyFont="1" applyBorder="1" applyAlignment="1">
      <alignment horizontal="center" vertical="center"/>
    </xf>
    <xf numFmtId="0" fontId="5" fillId="0" borderId="58" xfId="13" applyNumberFormat="1" applyFont="1" applyBorder="1" applyAlignment="1">
      <alignment horizontal="center" vertical="center"/>
    </xf>
    <xf numFmtId="0" fontId="5" fillId="0" borderId="31" xfId="13" applyNumberFormat="1" applyFont="1" applyBorder="1" applyAlignment="1">
      <alignment horizontal="center" vertical="center"/>
    </xf>
    <xf numFmtId="0" fontId="5" fillId="0" borderId="46" xfId="13" applyNumberFormat="1" applyFont="1" applyBorder="1" applyAlignment="1">
      <alignment horizontal="center" vertical="center"/>
    </xf>
    <xf numFmtId="0" fontId="5" fillId="0" borderId="8" xfId="13" applyNumberFormat="1" applyFont="1" applyBorder="1" applyAlignment="1">
      <alignment horizontal="center" vertical="center"/>
    </xf>
    <xf numFmtId="0" fontId="5" fillId="0" borderId="25" xfId="13" applyNumberFormat="1" applyFont="1" applyBorder="1" applyAlignment="1">
      <alignment horizontal="center" vertical="center"/>
    </xf>
    <xf numFmtId="0" fontId="5" fillId="0" borderId="16" xfId="13" applyNumberFormat="1" applyFont="1" applyBorder="1" applyAlignment="1">
      <alignment horizontal="center" vertical="center"/>
    </xf>
    <xf numFmtId="0" fontId="5" fillId="0" borderId="6" xfId="13" applyFont="1" applyBorder="1" applyAlignment="1">
      <alignment horizontal="center" vertical="center"/>
    </xf>
    <xf numFmtId="0" fontId="5" fillId="0" borderId="0" xfId="13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0" fontId="5" fillId="0" borderId="19" xfId="13" applyFont="1" applyBorder="1" applyAlignment="1">
      <alignment horizontal="center" vertical="center"/>
    </xf>
    <xf numFmtId="0" fontId="5" fillId="0" borderId="22" xfId="13" applyFont="1" applyBorder="1" applyAlignment="1">
      <alignment horizontal="center" vertical="center"/>
    </xf>
    <xf numFmtId="0" fontId="5" fillId="0" borderId="36" xfId="13" applyFont="1" applyBorder="1" applyAlignment="1">
      <alignment horizontal="center" vertical="center"/>
    </xf>
    <xf numFmtId="0" fontId="5" fillId="0" borderId="29" xfId="13" applyNumberFormat="1" applyFont="1" applyBorder="1" applyAlignment="1">
      <alignment horizontal="center" vertical="center"/>
    </xf>
    <xf numFmtId="0" fontId="5" fillId="0" borderId="28" xfId="13" applyNumberFormat="1" applyFont="1" applyBorder="1" applyAlignment="1">
      <alignment horizontal="center" vertical="center"/>
    </xf>
    <xf numFmtId="0" fontId="5" fillId="0" borderId="30" xfId="13" applyNumberFormat="1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/>
    </xf>
    <xf numFmtId="0" fontId="5" fillId="0" borderId="3" xfId="13" applyFont="1" applyBorder="1" applyAlignment="1">
      <alignment horizontal="center" vertical="center"/>
    </xf>
    <xf numFmtId="0" fontId="5" fillId="0" borderId="4" xfId="13" applyFont="1" applyBorder="1" applyAlignment="1">
      <alignment horizontal="center" vertical="center"/>
    </xf>
    <xf numFmtId="0" fontId="8" fillId="0" borderId="57" xfId="13" applyFont="1" applyBorder="1" applyAlignment="1">
      <alignment horizontal="center" vertical="center" wrapText="1"/>
    </xf>
    <xf numFmtId="0" fontId="8" fillId="0" borderId="52" xfId="13" applyFont="1" applyBorder="1" applyAlignment="1">
      <alignment horizontal="center" vertical="center" wrapText="1"/>
    </xf>
    <xf numFmtId="0" fontId="8" fillId="0" borderId="53" xfId="13" applyFont="1" applyBorder="1" applyAlignment="1">
      <alignment horizontal="center" vertical="center" wrapText="1"/>
    </xf>
    <xf numFmtId="0" fontId="8" fillId="0" borderId="5" xfId="13" applyNumberFormat="1" applyFont="1" applyBorder="1" applyAlignment="1">
      <alignment horizontal="center" vertical="center" wrapText="1"/>
    </xf>
    <xf numFmtId="0" fontId="8" fillId="0" borderId="6" xfId="13" applyNumberFormat="1" applyFont="1" applyBorder="1" applyAlignment="1">
      <alignment horizontal="center" vertical="center" wrapText="1"/>
    </xf>
    <xf numFmtId="0" fontId="8" fillId="0" borderId="7" xfId="13" applyNumberFormat="1" applyFont="1" applyBorder="1" applyAlignment="1">
      <alignment horizontal="center" vertical="center" wrapText="1"/>
    </xf>
    <xf numFmtId="0" fontId="8" fillId="0" borderId="11" xfId="13" applyNumberFormat="1" applyFont="1" applyBorder="1" applyAlignment="1">
      <alignment horizontal="center" vertical="center" wrapText="1"/>
    </xf>
    <xf numFmtId="0" fontId="8" fillId="0" borderId="1" xfId="13" applyNumberFormat="1" applyFont="1" applyBorder="1" applyAlignment="1">
      <alignment horizontal="center" vertical="center" wrapText="1"/>
    </xf>
    <xf numFmtId="0" fontId="8" fillId="0" borderId="12" xfId="13" applyNumberFormat="1" applyFont="1" applyBorder="1" applyAlignment="1">
      <alignment horizontal="center" vertical="center" wrapText="1"/>
    </xf>
    <xf numFmtId="0" fontId="8" fillId="0" borderId="19" xfId="13" applyFont="1" applyBorder="1" applyAlignment="1">
      <alignment horizontal="center" vertical="center" wrapText="1"/>
    </xf>
    <xf numFmtId="0" fontId="8" fillId="0" borderId="36" xfId="13" applyFont="1" applyBorder="1" applyAlignment="1">
      <alignment horizontal="center" vertical="center" wrapText="1"/>
    </xf>
    <xf numFmtId="0" fontId="4" fillId="0" borderId="0" xfId="13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0" xfId="13" applyFont="1" applyBorder="1" applyAlignment="1">
      <alignment horizontal="center"/>
    </xf>
    <xf numFmtId="166" fontId="5" fillId="0" borderId="1" xfId="13" applyNumberFormat="1" applyFont="1" applyBorder="1" applyAlignment="1">
      <alignment horizontal="center" vertical="center"/>
    </xf>
    <xf numFmtId="166" fontId="5" fillId="0" borderId="0" xfId="13" applyNumberFormat="1" applyFont="1" applyBorder="1" applyAlignment="1">
      <alignment horizontal="center" vertical="center"/>
    </xf>
    <xf numFmtId="166" fontId="5" fillId="0" borderId="6" xfId="13" applyNumberFormat="1" applyFont="1" applyBorder="1" applyAlignment="1">
      <alignment horizontal="center" vertical="center"/>
    </xf>
    <xf numFmtId="14" fontId="36" fillId="0" borderId="0" xfId="4" applyNumberFormat="1" applyFont="1" applyFill="1" applyBorder="1" applyAlignment="1" applyProtection="1">
      <alignment horizontal="right" vertical="center"/>
      <protection locked="0"/>
    </xf>
    <xf numFmtId="0" fontId="8" fillId="0" borderId="19" xfId="13" applyNumberFormat="1" applyFont="1" applyBorder="1" applyAlignment="1">
      <alignment horizontal="center" vertical="center" textRotation="90"/>
    </xf>
    <xf numFmtId="0" fontId="8" fillId="0" borderId="36" xfId="13" applyNumberFormat="1" applyFont="1" applyBorder="1" applyAlignment="1">
      <alignment horizontal="center" vertical="center" textRotation="90"/>
    </xf>
    <xf numFmtId="0" fontId="8" fillId="0" borderId="22" xfId="13" applyNumberFormat="1" applyFont="1" applyBorder="1" applyAlignment="1">
      <alignment horizontal="center" vertical="center" textRotation="90"/>
    </xf>
    <xf numFmtId="0" fontId="8" fillId="0" borderId="29" xfId="13" applyNumberFormat="1" applyFont="1" applyBorder="1" applyAlignment="1">
      <alignment horizontal="center" vertical="center" textRotation="90"/>
    </xf>
    <xf numFmtId="0" fontId="8" fillId="0" borderId="23" xfId="13" applyNumberFormat="1" applyFont="1" applyBorder="1" applyAlignment="1">
      <alignment horizontal="center" vertical="center" textRotation="90"/>
    </xf>
    <xf numFmtId="0" fontId="8" fillId="0" borderId="33" xfId="13" applyNumberFormat="1" applyFont="1" applyBorder="1" applyAlignment="1">
      <alignment horizontal="center" vertical="center" textRotation="90"/>
    </xf>
    <xf numFmtId="0" fontId="8" fillId="0" borderId="38" xfId="13" applyNumberFormat="1" applyFont="1" applyBorder="1" applyAlignment="1">
      <alignment horizontal="center" vertical="center" textRotation="90"/>
    </xf>
    <xf numFmtId="0" fontId="8" fillId="0" borderId="76" xfId="13" applyNumberFormat="1" applyFont="1" applyBorder="1" applyAlignment="1">
      <alignment horizontal="center" vertical="center" textRotation="90"/>
    </xf>
    <xf numFmtId="0" fontId="8" fillId="0" borderId="77" xfId="13" applyNumberFormat="1" applyFont="1" applyBorder="1" applyAlignment="1">
      <alignment horizontal="center" vertical="center" textRotation="90"/>
    </xf>
    <xf numFmtId="0" fontId="8" fillId="0" borderId="40" xfId="13" applyNumberFormat="1" applyFont="1" applyBorder="1" applyAlignment="1">
      <alignment horizontal="center" vertical="center" wrapText="1"/>
    </xf>
    <xf numFmtId="0" fontId="8" fillId="0" borderId="75" xfId="13" applyNumberFormat="1" applyFont="1" applyBorder="1" applyAlignment="1">
      <alignment horizontal="center" vertical="center" wrapText="1"/>
    </xf>
    <xf numFmtId="0" fontId="8" fillId="0" borderId="41" xfId="13" applyNumberFormat="1" applyFont="1" applyBorder="1" applyAlignment="1">
      <alignment horizontal="center" vertical="center" wrapText="1"/>
    </xf>
    <xf numFmtId="0" fontId="8" fillId="0" borderId="73" xfId="13" applyNumberFormat="1" applyFont="1" applyBorder="1" applyAlignment="1">
      <alignment horizontal="center" vertical="center" wrapText="1"/>
    </xf>
    <xf numFmtId="0" fontId="8" fillId="0" borderId="70" xfId="13" applyNumberFormat="1" applyFont="1" applyBorder="1" applyAlignment="1">
      <alignment horizontal="center" vertical="center" wrapText="1"/>
    </xf>
    <xf numFmtId="0" fontId="8" fillId="0" borderId="74" xfId="13" applyNumberFormat="1" applyFont="1" applyBorder="1" applyAlignment="1">
      <alignment horizontal="center" vertical="center" wrapText="1"/>
    </xf>
    <xf numFmtId="0" fontId="8" fillId="0" borderId="5" xfId="13" applyNumberFormat="1" applyFont="1" applyBorder="1" applyAlignment="1">
      <alignment horizontal="center" vertical="center"/>
    </xf>
    <xf numFmtId="0" fontId="8" fillId="0" borderId="6" xfId="13" applyNumberFormat="1" applyFont="1" applyBorder="1" applyAlignment="1">
      <alignment horizontal="center" vertical="center"/>
    </xf>
    <xf numFmtId="0" fontId="8" fillId="0" borderId="7" xfId="13" applyNumberFormat="1" applyFont="1" applyBorder="1" applyAlignment="1">
      <alignment horizontal="center" vertical="center"/>
    </xf>
    <xf numFmtId="0" fontId="8" fillId="0" borderId="11" xfId="13" applyNumberFormat="1" applyFont="1" applyBorder="1" applyAlignment="1">
      <alignment horizontal="center" vertical="center"/>
    </xf>
    <xf numFmtId="0" fontId="8" fillId="0" borderId="0" xfId="13" applyNumberFormat="1" applyFont="1" applyBorder="1" applyAlignment="1">
      <alignment horizontal="center" vertical="center"/>
    </xf>
    <xf numFmtId="0" fontId="8" fillId="0" borderId="21" xfId="13" applyNumberFormat="1" applyFont="1" applyBorder="1" applyAlignment="1">
      <alignment horizontal="center" vertical="center"/>
    </xf>
    <xf numFmtId="0" fontId="8" fillId="0" borderId="29" xfId="13" applyNumberFormat="1" applyFont="1" applyBorder="1" applyAlignment="1">
      <alignment horizontal="center" vertical="center"/>
    </xf>
    <xf numFmtId="0" fontId="8" fillId="0" borderId="50" xfId="13" applyNumberFormat="1" applyFont="1" applyBorder="1" applyAlignment="1">
      <alignment horizontal="center" vertical="center"/>
    </xf>
    <xf numFmtId="0" fontId="8" fillId="0" borderId="39" xfId="13" applyNumberFormat="1" applyFont="1" applyBorder="1" applyAlignment="1">
      <alignment horizontal="center" vertical="center"/>
    </xf>
    <xf numFmtId="0" fontId="8" fillId="0" borderId="30" xfId="13" applyNumberFormat="1" applyFont="1" applyBorder="1" applyAlignment="1">
      <alignment horizontal="center" vertical="center"/>
    </xf>
    <xf numFmtId="0" fontId="8" fillId="0" borderId="2" xfId="13" applyNumberFormat="1" applyFont="1" applyBorder="1" applyAlignment="1">
      <alignment horizontal="center" vertical="center"/>
    </xf>
    <xf numFmtId="0" fontId="8" fillId="0" borderId="3" xfId="13" applyNumberFormat="1" applyFont="1" applyBorder="1" applyAlignment="1">
      <alignment horizontal="center" vertical="center"/>
    </xf>
    <xf numFmtId="0" fontId="8" fillId="0" borderId="4" xfId="13" applyNumberFormat="1" applyFont="1" applyBorder="1" applyAlignment="1">
      <alignment horizontal="center" vertical="center"/>
    </xf>
    <xf numFmtId="0" fontId="8" fillId="0" borderId="20" xfId="13" applyNumberFormat="1" applyFont="1" applyBorder="1" applyAlignment="1">
      <alignment horizontal="center" vertical="center"/>
    </xf>
    <xf numFmtId="0" fontId="8" fillId="0" borderId="1" xfId="13" applyNumberFormat="1" applyFont="1" applyBorder="1" applyAlignment="1">
      <alignment horizontal="center" vertical="center"/>
    </xf>
    <xf numFmtId="0" fontId="8" fillId="0" borderId="12" xfId="13" applyNumberFormat="1" applyFont="1" applyBorder="1" applyAlignment="1">
      <alignment horizontal="center" vertical="center"/>
    </xf>
    <xf numFmtId="0" fontId="5" fillId="0" borderId="23" xfId="13" applyNumberFormat="1" applyFont="1" applyBorder="1" applyAlignment="1">
      <alignment horizontal="center" vertical="center"/>
    </xf>
    <xf numFmtId="0" fontId="5" fillId="0" borderId="24" xfId="13" applyNumberFormat="1" applyFont="1" applyBorder="1" applyAlignment="1">
      <alignment horizontal="center" vertical="center"/>
    </xf>
    <xf numFmtId="0" fontId="5" fillId="0" borderId="32" xfId="13" applyNumberFormat="1" applyFont="1" applyBorder="1" applyAlignment="1">
      <alignment horizontal="center" vertical="center"/>
    </xf>
    <xf numFmtId="0" fontId="5" fillId="0" borderId="33" xfId="13" applyNumberFormat="1" applyFont="1" applyBorder="1" applyAlignment="1">
      <alignment horizontal="center" vertical="center"/>
    </xf>
    <xf numFmtId="0" fontId="5" fillId="0" borderId="34" xfId="13" applyNumberFormat="1" applyFont="1" applyBorder="1" applyAlignment="1">
      <alignment horizontal="center" vertical="center"/>
    </xf>
    <xf numFmtId="0" fontId="5" fillId="0" borderId="35" xfId="13" applyNumberFormat="1" applyFont="1" applyBorder="1" applyAlignment="1">
      <alignment horizontal="center" vertical="center"/>
    </xf>
    <xf numFmtId="0" fontId="5" fillId="0" borderId="19" xfId="13" applyNumberFormat="1" applyFont="1" applyBorder="1" applyAlignment="1">
      <alignment horizontal="center" vertical="center"/>
    </xf>
    <xf numFmtId="0" fontId="5" fillId="0" borderId="22" xfId="13" applyNumberFormat="1" applyFont="1" applyBorder="1" applyAlignment="1">
      <alignment horizontal="center" vertical="center"/>
    </xf>
    <xf numFmtId="0" fontId="5" fillId="0" borderId="36" xfId="13" applyNumberFormat="1" applyFont="1" applyBorder="1" applyAlignment="1">
      <alignment horizontal="center" vertical="center"/>
    </xf>
    <xf numFmtId="165" fontId="5" fillId="0" borderId="9" xfId="13" applyNumberFormat="1" applyFont="1" applyBorder="1" applyAlignment="1">
      <alignment horizontal="center" vertical="center"/>
    </xf>
    <xf numFmtId="165" fontId="5" fillId="0" borderId="26" xfId="13" applyNumberFormat="1" applyFont="1" applyBorder="1" applyAlignment="1">
      <alignment horizontal="center" vertical="center"/>
    </xf>
    <xf numFmtId="165" fontId="5" fillId="0" borderId="17" xfId="13" applyNumberFormat="1" applyFont="1" applyBorder="1" applyAlignment="1">
      <alignment horizontal="center" vertical="center"/>
    </xf>
    <xf numFmtId="0" fontId="5" fillId="0" borderId="2" xfId="13" applyNumberFormat="1" applyFont="1" applyBorder="1" applyAlignment="1">
      <alignment horizontal="center" vertical="center"/>
    </xf>
    <xf numFmtId="0" fontId="5" fillId="0" borderId="3" xfId="13" applyNumberFormat="1" applyFont="1" applyBorder="1" applyAlignment="1">
      <alignment horizontal="center" vertical="center"/>
    </xf>
    <xf numFmtId="0" fontId="5" fillId="0" borderId="4" xfId="13" applyNumberFormat="1" applyFont="1" applyBorder="1" applyAlignment="1">
      <alignment horizontal="center" vertical="center"/>
    </xf>
    <xf numFmtId="0" fontId="5" fillId="0" borderId="6" xfId="13" applyNumberFormat="1" applyFont="1" applyBorder="1" applyAlignment="1">
      <alignment horizontal="left"/>
    </xf>
    <xf numFmtId="0" fontId="5" fillId="0" borderId="0" xfId="13" applyNumberFormat="1" applyFont="1" applyBorder="1" applyAlignment="1">
      <alignment horizontal="left"/>
    </xf>
    <xf numFmtId="0" fontId="5" fillId="0" borderId="0" xfId="13" applyNumberFormat="1" applyFont="1" applyBorder="1" applyAlignment="1"/>
    <xf numFmtId="0" fontId="8" fillId="0" borderId="5" xfId="13" applyFont="1" applyFill="1" applyBorder="1" applyAlignment="1">
      <alignment horizontal="center" vertical="center" textRotation="90"/>
    </xf>
    <xf numFmtId="0" fontId="8" fillId="0" borderId="20" xfId="13" applyFont="1" applyFill="1" applyBorder="1" applyAlignment="1">
      <alignment horizontal="center" vertical="center" textRotation="90"/>
    </xf>
    <xf numFmtId="0" fontId="8" fillId="0" borderId="11" xfId="13" applyFont="1" applyFill="1" applyBorder="1" applyAlignment="1">
      <alignment horizontal="center" vertical="center" textRotation="90"/>
    </xf>
    <xf numFmtId="0" fontId="8" fillId="0" borderId="38" xfId="13" applyFont="1" applyFill="1" applyBorder="1" applyAlignment="1">
      <alignment horizontal="center" vertical="center" textRotation="90"/>
    </xf>
    <xf numFmtId="0" fontId="8" fillId="0" borderId="76" xfId="13" applyFont="1" applyFill="1" applyBorder="1" applyAlignment="1">
      <alignment horizontal="center" vertical="center" textRotation="90"/>
    </xf>
    <xf numFmtId="0" fontId="8" fillId="0" borderId="77" xfId="13" applyFont="1" applyFill="1" applyBorder="1" applyAlignment="1">
      <alignment horizontal="center" vertical="center" textRotation="90"/>
    </xf>
    <xf numFmtId="0" fontId="8" fillId="0" borderId="78" xfId="13" applyFont="1" applyFill="1" applyBorder="1" applyAlignment="1">
      <alignment horizontal="center" vertical="center" textRotation="90"/>
    </xf>
    <xf numFmtId="0" fontId="8" fillId="0" borderId="19" xfId="13" applyFont="1" applyFill="1" applyBorder="1" applyAlignment="1">
      <alignment horizontal="center" vertical="center" textRotation="90"/>
    </xf>
    <xf numFmtId="0" fontId="8" fillId="0" borderId="22" xfId="13" applyFont="1" applyFill="1" applyBorder="1" applyAlignment="1">
      <alignment horizontal="center" vertical="center" textRotation="90"/>
    </xf>
    <xf numFmtId="0" fontId="8" fillId="0" borderId="36" xfId="13" applyFont="1" applyFill="1" applyBorder="1" applyAlignment="1">
      <alignment horizontal="center" vertical="center" textRotation="90"/>
    </xf>
    <xf numFmtId="0" fontId="8" fillId="0" borderId="40" xfId="13" applyFont="1" applyFill="1" applyBorder="1" applyAlignment="1">
      <alignment horizontal="center" vertical="center" wrapText="1"/>
    </xf>
    <xf numFmtId="0" fontId="8" fillId="0" borderId="75" xfId="13" applyFont="1" applyFill="1" applyBorder="1" applyAlignment="1">
      <alignment horizontal="center" vertical="center" wrapText="1"/>
    </xf>
    <xf numFmtId="0" fontId="8" fillId="0" borderId="41" xfId="13" applyFont="1" applyFill="1" applyBorder="1" applyAlignment="1">
      <alignment horizontal="center" vertical="center" wrapText="1"/>
    </xf>
    <xf numFmtId="0" fontId="8" fillId="0" borderId="73" xfId="13" applyFont="1" applyFill="1" applyBorder="1" applyAlignment="1">
      <alignment horizontal="center" vertical="center" wrapText="1"/>
    </xf>
    <xf numFmtId="0" fontId="8" fillId="0" borderId="70" xfId="13" applyFont="1" applyFill="1" applyBorder="1" applyAlignment="1">
      <alignment horizontal="center" vertical="center" wrapText="1"/>
    </xf>
    <xf numFmtId="0" fontId="8" fillId="0" borderId="74" xfId="13" applyFont="1" applyFill="1" applyBorder="1" applyAlignment="1">
      <alignment horizontal="center" vertical="center" wrapText="1"/>
    </xf>
    <xf numFmtId="0" fontId="8" fillId="0" borderId="5" xfId="13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horizontal="center" vertical="center"/>
    </xf>
    <xf numFmtId="0" fontId="8" fillId="0" borderId="7" xfId="13" applyFont="1" applyFill="1" applyBorder="1" applyAlignment="1">
      <alignment horizontal="center" vertical="center"/>
    </xf>
    <xf numFmtId="0" fontId="8" fillId="0" borderId="11" xfId="13" applyFont="1" applyFill="1" applyBorder="1" applyAlignment="1">
      <alignment horizontal="center" vertical="center"/>
    </xf>
    <xf numFmtId="0" fontId="8" fillId="0" borderId="0" xfId="13" applyFont="1" applyFill="1" applyBorder="1" applyAlignment="1">
      <alignment horizontal="center" vertical="center"/>
    </xf>
    <xf numFmtId="0" fontId="8" fillId="0" borderId="21" xfId="13" applyFont="1" applyFill="1" applyBorder="1" applyAlignment="1">
      <alignment horizontal="center" vertical="center"/>
    </xf>
    <xf numFmtId="0" fontId="8" fillId="0" borderId="29" xfId="13" applyFont="1" applyFill="1" applyBorder="1" applyAlignment="1">
      <alignment horizontal="center"/>
    </xf>
    <xf numFmtId="0" fontId="8" fillId="0" borderId="50" xfId="13" applyFont="1" applyFill="1" applyBorder="1" applyAlignment="1">
      <alignment horizontal="center"/>
    </xf>
    <xf numFmtId="0" fontId="8" fillId="0" borderId="39" xfId="13" applyFont="1" applyFill="1" applyBorder="1" applyAlignment="1">
      <alignment horizontal="center"/>
    </xf>
    <xf numFmtId="0" fontId="8" fillId="0" borderId="30" xfId="13" applyFont="1" applyFill="1" applyBorder="1" applyAlignment="1">
      <alignment horizontal="center"/>
    </xf>
    <xf numFmtId="1" fontId="8" fillId="0" borderId="2" xfId="13" applyNumberFormat="1" applyFont="1" applyFill="1" applyBorder="1" applyAlignment="1">
      <alignment horizontal="center" vertical="center"/>
    </xf>
    <xf numFmtId="1" fontId="8" fillId="0" borderId="3" xfId="13" applyNumberFormat="1" applyFont="1" applyFill="1" applyBorder="1" applyAlignment="1">
      <alignment horizontal="center" vertical="center"/>
    </xf>
    <xf numFmtId="1" fontId="8" fillId="0" borderId="4" xfId="13" applyNumberFormat="1" applyFont="1" applyFill="1" applyBorder="1" applyAlignment="1">
      <alignment horizontal="center" vertical="center"/>
    </xf>
    <xf numFmtId="0" fontId="8" fillId="0" borderId="20" xfId="13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center" vertical="center"/>
    </xf>
    <xf numFmtId="0" fontId="8" fillId="0" borderId="12" xfId="13" applyFont="1" applyFill="1" applyBorder="1" applyAlignment="1">
      <alignment horizontal="center" vertical="center"/>
    </xf>
    <xf numFmtId="0" fontId="5" fillId="0" borderId="29" xfId="13" applyFont="1" applyFill="1" applyBorder="1" applyAlignment="1">
      <alignment horizontal="center"/>
    </xf>
    <xf numFmtId="0" fontId="5" fillId="0" borderId="28" xfId="13" applyFont="1" applyFill="1" applyBorder="1" applyAlignment="1">
      <alignment horizontal="center"/>
    </xf>
    <xf numFmtId="0" fontId="5" fillId="0" borderId="30" xfId="13" applyFont="1" applyFill="1" applyBorder="1" applyAlignment="1">
      <alignment horizontal="center"/>
    </xf>
    <xf numFmtId="0" fontId="5" fillId="0" borderId="23" xfId="13" applyFont="1" applyFill="1" applyBorder="1" applyAlignment="1">
      <alignment horizontal="center"/>
    </xf>
    <xf numFmtId="0" fontId="5" fillId="0" borderId="24" xfId="13" applyFont="1" applyFill="1" applyBorder="1" applyAlignment="1">
      <alignment horizontal="center"/>
    </xf>
    <xf numFmtId="0" fontId="5" fillId="0" borderId="32" xfId="13" applyFont="1" applyFill="1" applyBorder="1" applyAlignment="1">
      <alignment horizontal="center"/>
    </xf>
    <xf numFmtId="0" fontId="5" fillId="0" borderId="33" xfId="13" applyFont="1" applyFill="1" applyBorder="1" applyAlignment="1">
      <alignment horizontal="center"/>
    </xf>
    <xf numFmtId="0" fontId="5" fillId="0" borderId="34" xfId="13" applyFont="1" applyFill="1" applyBorder="1" applyAlignment="1">
      <alignment horizontal="center"/>
    </xf>
    <xf numFmtId="0" fontId="5" fillId="0" borderId="35" xfId="13" applyFont="1" applyFill="1" applyBorder="1" applyAlignment="1">
      <alignment horizontal="center"/>
    </xf>
    <xf numFmtId="0" fontId="8" fillId="0" borderId="2" xfId="13" applyFont="1" applyFill="1" applyBorder="1" applyAlignment="1">
      <alignment horizontal="center"/>
    </xf>
    <xf numFmtId="0" fontId="8" fillId="0" borderId="3" xfId="13" applyFont="1" applyFill="1" applyBorder="1" applyAlignment="1">
      <alignment horizontal="center"/>
    </xf>
    <xf numFmtId="0" fontId="8" fillId="0" borderId="4" xfId="13" applyFont="1" applyFill="1" applyBorder="1" applyAlignment="1">
      <alignment horizontal="center"/>
    </xf>
    <xf numFmtId="165" fontId="5" fillId="0" borderId="10" xfId="13" applyNumberFormat="1" applyFont="1" applyFill="1" applyBorder="1" applyAlignment="1">
      <alignment horizontal="center" vertical="center"/>
    </xf>
    <xf numFmtId="165" fontId="5" fillId="0" borderId="27" xfId="13" applyNumberFormat="1" applyFont="1" applyFill="1" applyBorder="1" applyAlignment="1">
      <alignment horizontal="center" vertical="center"/>
    </xf>
    <xf numFmtId="165" fontId="5" fillId="0" borderId="18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center" vertical="center"/>
    </xf>
    <xf numFmtId="0" fontId="5" fillId="0" borderId="7" xfId="13" applyFont="1" applyFill="1" applyBorder="1" applyAlignment="1">
      <alignment horizontal="center" vertical="center"/>
    </xf>
    <xf numFmtId="0" fontId="5" fillId="0" borderId="20" xfId="13" applyFont="1" applyFill="1" applyBorder="1" applyAlignment="1">
      <alignment horizontal="center" vertical="center"/>
    </xf>
    <xf numFmtId="0" fontId="5" fillId="0" borderId="21" xfId="13" applyFont="1" applyFill="1" applyBorder="1" applyAlignment="1">
      <alignment horizontal="center" vertical="center"/>
    </xf>
    <xf numFmtId="0" fontId="5" fillId="0" borderId="11" xfId="13" applyFont="1" applyFill="1" applyBorder="1" applyAlignment="1">
      <alignment horizontal="center" vertical="center"/>
    </xf>
    <xf numFmtId="0" fontId="5" fillId="0" borderId="12" xfId="13" applyFont="1" applyFill="1" applyBorder="1" applyAlignment="1">
      <alignment horizontal="center" vertical="center"/>
    </xf>
    <xf numFmtId="2" fontId="5" fillId="0" borderId="5" xfId="13" applyNumberFormat="1" applyFont="1" applyFill="1" applyBorder="1" applyAlignment="1">
      <alignment horizontal="center" vertical="center"/>
    </xf>
    <xf numFmtId="2" fontId="5" fillId="0" borderId="6" xfId="13" applyNumberFormat="1" applyFont="1" applyFill="1" applyBorder="1" applyAlignment="1">
      <alignment horizontal="center" vertical="center"/>
    </xf>
    <xf numFmtId="2" fontId="5" fillId="0" borderId="7" xfId="13" applyNumberFormat="1" applyFont="1" applyFill="1" applyBorder="1" applyAlignment="1">
      <alignment horizontal="center" vertical="center"/>
    </xf>
    <xf numFmtId="2" fontId="5" fillId="0" borderId="20" xfId="13" applyNumberFormat="1" applyFont="1" applyFill="1" applyBorder="1" applyAlignment="1">
      <alignment horizontal="center" vertical="center"/>
    </xf>
    <xf numFmtId="2" fontId="5" fillId="0" borderId="0" xfId="13" applyNumberFormat="1" applyFont="1" applyFill="1" applyBorder="1" applyAlignment="1">
      <alignment horizontal="center" vertical="center"/>
    </xf>
    <xf numFmtId="2" fontId="5" fillId="0" borderId="21" xfId="13" applyNumberFormat="1" applyFont="1" applyFill="1" applyBorder="1" applyAlignment="1">
      <alignment horizontal="center" vertical="center"/>
    </xf>
    <xf numFmtId="2" fontId="5" fillId="0" borderId="58" xfId="13" applyNumberFormat="1" applyFont="1" applyFill="1" applyBorder="1" applyAlignment="1">
      <alignment horizontal="center" vertical="center"/>
    </xf>
    <xf numFmtId="2" fontId="5" fillId="0" borderId="31" xfId="13" applyNumberFormat="1" applyFont="1" applyFill="1" applyBorder="1" applyAlignment="1">
      <alignment horizontal="center" vertical="center"/>
    </xf>
    <xf numFmtId="2" fontId="5" fillId="0" borderId="46" xfId="13" applyNumberFormat="1" applyFont="1" applyFill="1" applyBorder="1" applyAlignment="1">
      <alignment horizontal="center" vertical="center"/>
    </xf>
    <xf numFmtId="1" fontId="5" fillId="0" borderId="8" xfId="13" applyNumberFormat="1" applyFont="1" applyFill="1" applyBorder="1" applyAlignment="1">
      <alignment horizontal="center" vertical="center"/>
    </xf>
    <xf numFmtId="1" fontId="5" fillId="0" borderId="25" xfId="13" applyNumberFormat="1" applyFont="1" applyFill="1" applyBorder="1" applyAlignment="1">
      <alignment horizontal="center" vertical="center"/>
    </xf>
    <xf numFmtId="1" fontId="5" fillId="0" borderId="16" xfId="13" applyNumberFormat="1" applyFont="1" applyFill="1" applyBorder="1" applyAlignment="1">
      <alignment horizontal="center" vertical="center"/>
    </xf>
    <xf numFmtId="165" fontId="5" fillId="0" borderId="9" xfId="13" applyNumberFormat="1" applyFont="1" applyFill="1" applyBorder="1" applyAlignment="1">
      <alignment horizontal="center" vertical="center"/>
    </xf>
    <xf numFmtId="165" fontId="5" fillId="0" borderId="26" xfId="13" applyNumberFormat="1" applyFont="1" applyFill="1" applyBorder="1" applyAlignment="1">
      <alignment horizontal="center" vertical="center"/>
    </xf>
    <xf numFmtId="165" fontId="5" fillId="0" borderId="17" xfId="13" applyNumberFormat="1" applyFont="1" applyFill="1" applyBorder="1" applyAlignment="1">
      <alignment horizontal="center" vertical="center"/>
    </xf>
    <xf numFmtId="0" fontId="5" fillId="0" borderId="6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9" xfId="13" applyFont="1" applyFill="1" applyBorder="1" applyAlignment="1">
      <alignment horizontal="center" vertical="center"/>
    </xf>
    <xf numFmtId="0" fontId="5" fillId="0" borderId="22" xfId="13" applyFont="1" applyFill="1" applyBorder="1" applyAlignment="1">
      <alignment horizontal="center" vertical="center"/>
    </xf>
    <xf numFmtId="0" fontId="5" fillId="0" borderId="36" xfId="13" applyFont="1" applyFill="1" applyBorder="1" applyAlignment="1">
      <alignment horizontal="center" vertical="center"/>
    </xf>
    <xf numFmtId="165" fontId="5" fillId="0" borderId="41" xfId="13" applyNumberFormat="1" applyFont="1" applyFill="1" applyBorder="1" applyAlignment="1">
      <alignment horizontal="center" vertical="center"/>
    </xf>
    <xf numFmtId="165" fontId="5" fillId="0" borderId="73" xfId="13" applyNumberFormat="1" applyFont="1" applyFill="1" applyBorder="1" applyAlignment="1">
      <alignment horizontal="center" vertical="center"/>
    </xf>
    <xf numFmtId="165" fontId="5" fillId="0" borderId="52" xfId="13" applyNumberFormat="1" applyFont="1" applyFill="1" applyBorder="1" applyAlignment="1">
      <alignment horizontal="center" vertical="center"/>
    </xf>
    <xf numFmtId="165" fontId="5" fillId="0" borderId="20" xfId="13" applyNumberFormat="1" applyFont="1" applyFill="1" applyBorder="1" applyAlignment="1">
      <alignment horizontal="center" vertical="center"/>
    </xf>
    <xf numFmtId="165" fontId="5" fillId="0" borderId="0" xfId="13" applyNumberFormat="1" applyFont="1" applyFill="1" applyBorder="1" applyAlignment="1">
      <alignment horizontal="center" vertical="center"/>
    </xf>
    <xf numFmtId="165" fontId="5" fillId="0" borderId="21" xfId="13" applyNumberFormat="1" applyFont="1" applyFill="1" applyBorder="1" applyAlignment="1">
      <alignment horizontal="center" vertical="center"/>
    </xf>
    <xf numFmtId="165" fontId="5" fillId="0" borderId="11" xfId="13" applyNumberFormat="1" applyFont="1" applyFill="1" applyBorder="1" applyAlignment="1">
      <alignment horizontal="center" vertical="center"/>
    </xf>
    <xf numFmtId="165" fontId="5" fillId="0" borderId="1" xfId="13" applyNumberFormat="1" applyFont="1" applyFill="1" applyBorder="1" applyAlignment="1">
      <alignment horizontal="center" vertical="center"/>
    </xf>
    <xf numFmtId="165" fontId="5" fillId="0" borderId="12" xfId="13" applyNumberFormat="1" applyFont="1" applyFill="1" applyBorder="1" applyAlignment="1">
      <alignment horizontal="center" vertical="center"/>
    </xf>
    <xf numFmtId="165" fontId="5" fillId="0" borderId="70" xfId="13" applyNumberFormat="1" applyFont="1" applyFill="1" applyBorder="1" applyAlignment="1">
      <alignment horizontal="center" vertical="center"/>
    </xf>
    <xf numFmtId="165" fontId="5" fillId="0" borderId="74" xfId="13" applyNumberFormat="1" applyFont="1" applyFill="1" applyBorder="1" applyAlignment="1">
      <alignment horizontal="center" vertical="center"/>
    </xf>
    <xf numFmtId="165" fontId="5" fillId="0" borderId="53" xfId="13" applyNumberFormat="1" applyFont="1" applyFill="1" applyBorder="1" applyAlignment="1">
      <alignment horizontal="center" vertical="center"/>
    </xf>
    <xf numFmtId="1" fontId="5" fillId="0" borderId="5" xfId="13" applyNumberFormat="1" applyFont="1" applyFill="1" applyBorder="1" applyAlignment="1">
      <alignment horizontal="center" vertical="center"/>
    </xf>
    <xf numFmtId="1" fontId="5" fillId="0" borderId="6" xfId="13" applyNumberFormat="1" applyFont="1" applyFill="1" applyBorder="1" applyAlignment="1">
      <alignment horizontal="center" vertical="center"/>
    </xf>
    <xf numFmtId="1" fontId="5" fillId="0" borderId="7" xfId="13" applyNumberFormat="1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/>
    </xf>
    <xf numFmtId="164" fontId="5" fillId="0" borderId="25" xfId="13" applyNumberFormat="1" applyFont="1" applyFill="1" applyBorder="1" applyAlignment="1">
      <alignment horizontal="center" vertical="center"/>
    </xf>
    <xf numFmtId="164" fontId="5" fillId="0" borderId="26" xfId="13" applyNumberFormat="1" applyFont="1" applyFill="1" applyBorder="1" applyAlignment="1">
      <alignment horizontal="center" vertical="center"/>
    </xf>
    <xf numFmtId="164" fontId="5" fillId="0" borderId="27" xfId="13" applyNumberFormat="1" applyFont="1" applyFill="1" applyBorder="1" applyAlignment="1">
      <alignment horizontal="center" vertical="center"/>
    </xf>
    <xf numFmtId="165" fontId="5" fillId="0" borderId="33" xfId="13" applyNumberFormat="1" applyFont="1" applyFill="1" applyBorder="1" applyAlignment="1">
      <alignment horizontal="center" vertical="center"/>
    </xf>
    <xf numFmtId="165" fontId="5" fillId="0" borderId="34" xfId="13" applyNumberFormat="1" applyFont="1" applyFill="1" applyBorder="1" applyAlignment="1">
      <alignment horizontal="center" vertical="center"/>
    </xf>
    <xf numFmtId="165" fontId="5" fillId="0" borderId="35" xfId="13" applyNumberFormat="1" applyFont="1" applyFill="1" applyBorder="1" applyAlignment="1">
      <alignment horizontal="center" vertical="center"/>
    </xf>
    <xf numFmtId="1" fontId="5" fillId="0" borderId="29" xfId="13" applyNumberFormat="1" applyFont="1" applyFill="1" applyBorder="1" applyAlignment="1">
      <alignment horizontal="center" vertical="center"/>
    </xf>
    <xf numFmtId="1" fontId="5" fillId="0" borderId="28" xfId="13" applyNumberFormat="1" applyFont="1" applyFill="1" applyBorder="1" applyAlignment="1">
      <alignment horizontal="center" vertical="center"/>
    </xf>
    <xf numFmtId="1" fontId="5" fillId="0" borderId="30" xfId="13" applyNumberFormat="1" applyFont="1" applyFill="1" applyBorder="1" applyAlignment="1">
      <alignment horizontal="center" vertical="center"/>
    </xf>
    <xf numFmtId="164" fontId="5" fillId="0" borderId="33" xfId="13" applyNumberFormat="1" applyFont="1" applyFill="1" applyBorder="1" applyAlignment="1">
      <alignment horizontal="center" vertical="center"/>
    </xf>
    <xf numFmtId="164" fontId="5" fillId="0" borderId="34" xfId="13" applyNumberFormat="1" applyFont="1" applyFill="1" applyBorder="1" applyAlignment="1">
      <alignment horizontal="center" vertical="center"/>
    </xf>
    <xf numFmtId="164" fontId="5" fillId="0" borderId="35" xfId="13" applyNumberFormat="1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/>
    </xf>
    <xf numFmtId="0" fontId="5" fillId="0" borderId="3" xfId="13" applyFont="1" applyFill="1" applyBorder="1" applyAlignment="1">
      <alignment horizontal="center"/>
    </xf>
    <xf numFmtId="0" fontId="5" fillId="0" borderId="4" xfId="13" applyFont="1" applyFill="1" applyBorder="1" applyAlignment="1">
      <alignment horizontal="center"/>
    </xf>
    <xf numFmtId="1" fontId="5" fillId="0" borderId="58" xfId="13" applyNumberFormat="1" applyFont="1" applyFill="1" applyBorder="1" applyAlignment="1">
      <alignment horizontal="center" vertical="center"/>
    </xf>
    <xf numFmtId="1" fontId="5" fillId="0" borderId="31" xfId="13" applyNumberFormat="1" applyFont="1" applyFill="1" applyBorder="1" applyAlignment="1">
      <alignment horizontal="center" vertical="center"/>
    </xf>
    <xf numFmtId="1" fontId="5" fillId="0" borderId="46" xfId="13" applyNumberFormat="1" applyFont="1" applyFill="1" applyBorder="1" applyAlignment="1">
      <alignment horizontal="center" vertical="center"/>
    </xf>
    <xf numFmtId="0" fontId="8" fillId="0" borderId="52" xfId="13" applyFont="1" applyFill="1" applyBorder="1" applyAlignment="1">
      <alignment horizontal="center" vertical="center" wrapText="1"/>
    </xf>
    <xf numFmtId="0" fontId="8" fillId="0" borderId="53" xfId="13" applyFont="1" applyFill="1" applyBorder="1" applyAlignment="1">
      <alignment horizontal="center" vertical="center" wrapText="1"/>
    </xf>
    <xf numFmtId="0" fontId="8" fillId="0" borderId="57" xfId="13" applyFont="1" applyFill="1" applyBorder="1" applyAlignment="1">
      <alignment horizontal="center" vertical="center" wrapText="1"/>
    </xf>
    <xf numFmtId="0" fontId="8" fillId="0" borderId="5" xfId="13" applyNumberFormat="1" applyFont="1" applyFill="1" applyBorder="1" applyAlignment="1">
      <alignment horizontal="center" wrapText="1"/>
    </xf>
    <xf numFmtId="0" fontId="8" fillId="0" borderId="6" xfId="13" applyNumberFormat="1" applyFont="1" applyFill="1" applyBorder="1" applyAlignment="1">
      <alignment horizontal="center" wrapText="1"/>
    </xf>
    <xf numFmtId="0" fontId="8" fillId="0" borderId="7" xfId="13" applyNumberFormat="1" applyFont="1" applyFill="1" applyBorder="1" applyAlignment="1">
      <alignment horizontal="center" wrapText="1"/>
    </xf>
    <xf numFmtId="0" fontId="8" fillId="0" borderId="11" xfId="13" applyNumberFormat="1" applyFont="1" applyFill="1" applyBorder="1" applyAlignment="1">
      <alignment horizontal="center" wrapText="1"/>
    </xf>
    <xf numFmtId="0" fontId="8" fillId="0" borderId="1" xfId="13" applyNumberFormat="1" applyFont="1" applyFill="1" applyBorder="1" applyAlignment="1">
      <alignment horizontal="center" wrapText="1"/>
    </xf>
    <xf numFmtId="0" fontId="8" fillId="0" borderId="12" xfId="13" applyNumberFormat="1" applyFont="1" applyFill="1" applyBorder="1" applyAlignment="1">
      <alignment horizontal="center" wrapText="1"/>
    </xf>
    <xf numFmtId="0" fontId="8" fillId="0" borderId="19" xfId="13" applyFont="1" applyFill="1" applyBorder="1" applyAlignment="1">
      <alignment horizontal="center" vertical="center" wrapText="1"/>
    </xf>
    <xf numFmtId="0" fontId="8" fillId="0" borderId="36" xfId="13" applyFont="1" applyFill="1" applyBorder="1" applyAlignment="1">
      <alignment horizontal="center" vertical="center" wrapText="1"/>
    </xf>
    <xf numFmtId="0" fontId="8" fillId="0" borderId="5" xfId="13" applyNumberFormat="1" applyFont="1" applyFill="1" applyBorder="1" applyAlignment="1">
      <alignment horizontal="center" vertical="center" wrapText="1"/>
    </xf>
    <xf numFmtId="0" fontId="8" fillId="0" borderId="6" xfId="13" applyNumberFormat="1" applyFont="1" applyFill="1" applyBorder="1" applyAlignment="1">
      <alignment horizontal="center" vertical="center" wrapText="1"/>
    </xf>
    <xf numFmtId="0" fontId="8" fillId="0" borderId="7" xfId="13" applyNumberFormat="1" applyFont="1" applyFill="1" applyBorder="1" applyAlignment="1">
      <alignment horizontal="center" vertical="center" wrapText="1"/>
    </xf>
    <xf numFmtId="0" fontId="8" fillId="0" borderId="11" xfId="13" applyNumberFormat="1" applyFont="1" applyFill="1" applyBorder="1" applyAlignment="1">
      <alignment horizontal="center" vertical="center" wrapText="1"/>
    </xf>
    <xf numFmtId="0" fontId="8" fillId="0" borderId="1" xfId="13" applyNumberFormat="1" applyFont="1" applyFill="1" applyBorder="1" applyAlignment="1">
      <alignment horizontal="center" vertical="center" wrapText="1"/>
    </xf>
    <xf numFmtId="0" fontId="8" fillId="0" borderId="12" xfId="13" applyNumberFormat="1" applyFont="1" applyFill="1" applyBorder="1" applyAlignment="1">
      <alignment horizontal="center" vertical="center" wrapText="1"/>
    </xf>
    <xf numFmtId="166" fontId="5" fillId="0" borderId="0" xfId="13" applyNumberFormat="1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/>
    </xf>
    <xf numFmtId="0" fontId="31" fillId="0" borderId="1" xfId="2" applyFont="1" applyFill="1" applyBorder="1" applyAlignment="1">
      <alignment horizontal="center"/>
    </xf>
    <xf numFmtId="14" fontId="31" fillId="0" borderId="0" xfId="4" applyNumberFormat="1" applyFont="1" applyFill="1" applyBorder="1" applyAlignment="1" applyProtection="1">
      <alignment horizontal="right" vertical="center"/>
      <protection locked="0"/>
    </xf>
    <xf numFmtId="0" fontId="5" fillId="0" borderId="19" xfId="7" applyFont="1" applyFill="1" applyBorder="1" applyAlignment="1">
      <alignment vertical="center"/>
    </xf>
    <xf numFmtId="0" fontId="5" fillId="0" borderId="22" xfId="7" applyFont="1" applyFill="1" applyBorder="1" applyAlignment="1">
      <alignment vertical="center"/>
    </xf>
    <xf numFmtId="0" fontId="5" fillId="0" borderId="36" xfId="7" applyFont="1" applyFill="1" applyBorder="1" applyAlignment="1">
      <alignment vertical="center"/>
    </xf>
    <xf numFmtId="0" fontId="5" fillId="0" borderId="62" xfId="7" applyFont="1" applyFill="1" applyBorder="1" applyAlignment="1">
      <alignment horizontal="left"/>
    </xf>
    <xf numFmtId="0" fontId="5" fillId="0" borderId="2" xfId="7" applyFont="1" applyFill="1" applyBorder="1" applyAlignment="1" applyProtection="1">
      <alignment horizontal="center"/>
      <protection locked="0"/>
    </xf>
    <xf numFmtId="0" fontId="5" fillId="0" borderId="3" xfId="7" applyFont="1" applyFill="1" applyBorder="1" applyAlignment="1" applyProtection="1">
      <alignment horizontal="center"/>
      <protection locked="0"/>
    </xf>
    <xf numFmtId="0" fontId="5" fillId="0" borderId="4" xfId="7" applyFont="1" applyFill="1" applyBorder="1" applyAlignment="1" applyProtection="1">
      <alignment horizontal="center"/>
      <protection locked="0"/>
    </xf>
    <xf numFmtId="0" fontId="28" fillId="0" borderId="0" xfId="7" applyFont="1" applyFill="1" applyAlignment="1">
      <alignment horizontal="center"/>
    </xf>
    <xf numFmtId="0" fontId="19" fillId="0" borderId="0" xfId="10" applyFont="1" applyAlignment="1">
      <alignment horizontal="left" vertical="center" wrapText="1"/>
    </xf>
    <xf numFmtId="1" fontId="8" fillId="0" borderId="5" xfId="6" applyNumberFormat="1" applyFont="1" applyFill="1" applyBorder="1" applyAlignment="1">
      <alignment horizontal="center" vertical="center"/>
    </xf>
    <xf numFmtId="1" fontId="8" fillId="0" borderId="6" xfId="6" applyNumberFormat="1" applyFont="1" applyFill="1" applyBorder="1" applyAlignment="1">
      <alignment horizontal="center" vertical="center"/>
    </xf>
    <xf numFmtId="1" fontId="8" fillId="0" borderId="11" xfId="6" applyNumberFormat="1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1" fontId="8" fillId="0" borderId="7" xfId="6" applyNumberFormat="1" applyFont="1" applyFill="1" applyBorder="1" applyAlignment="1">
      <alignment horizontal="center" vertical="center"/>
    </xf>
    <xf numFmtId="1" fontId="8" fillId="0" borderId="12" xfId="6" applyNumberFormat="1" applyFont="1" applyFill="1" applyBorder="1" applyAlignment="1">
      <alignment horizontal="center" vertical="center"/>
    </xf>
    <xf numFmtId="0" fontId="5" fillId="0" borderId="19" xfId="7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horizontal="center" vertical="center"/>
    </xf>
    <xf numFmtId="0" fontId="5" fillId="0" borderId="36" xfId="7" applyFont="1" applyFill="1" applyBorder="1" applyAlignment="1">
      <alignment horizontal="center" vertical="center"/>
    </xf>
    <xf numFmtId="0" fontId="5" fillId="0" borderId="29" xfId="7" applyFont="1" applyFill="1" applyBorder="1" applyAlignment="1">
      <alignment horizontal="center"/>
    </xf>
    <xf numFmtId="0" fontId="5" fillId="0" borderId="30" xfId="7" applyFont="1" applyFill="1" applyBorder="1" applyAlignment="1">
      <alignment horizontal="center"/>
    </xf>
    <xf numFmtId="0" fontId="5" fillId="0" borderId="11" xfId="7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/>
    </xf>
    <xf numFmtId="2" fontId="5" fillId="0" borderId="0" xfId="7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20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/>
    </xf>
    <xf numFmtId="0" fontId="5" fillId="0" borderId="7" xfId="10" applyFont="1" applyFill="1" applyBorder="1" applyAlignment="1">
      <alignment horizontal="center" vertical="center"/>
    </xf>
    <xf numFmtId="0" fontId="5" fillId="0" borderId="11" xfId="10" applyFont="1" applyFill="1" applyBorder="1" applyAlignment="1">
      <alignment horizontal="center" vertical="center"/>
    </xf>
    <xf numFmtId="0" fontId="5" fillId="0" borderId="12" xfId="10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5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14" fontId="8" fillId="0" borderId="1" xfId="4" applyNumberFormat="1" applyFont="1" applyFill="1" applyBorder="1" applyAlignment="1" applyProtection="1">
      <alignment horizontal="center"/>
      <protection locked="0"/>
    </xf>
    <xf numFmtId="0" fontId="26" fillId="0" borderId="1" xfId="2" applyFont="1" applyFill="1" applyBorder="1" applyAlignment="1">
      <alignment horizontal="center"/>
    </xf>
    <xf numFmtId="0" fontId="5" fillId="0" borderId="65" xfId="7" applyFont="1" applyFill="1" applyBorder="1" applyAlignment="1">
      <alignment horizontal="left" vertical="center"/>
    </xf>
    <xf numFmtId="0" fontId="5" fillId="0" borderId="2" xfId="7" applyFont="1" applyFill="1" applyBorder="1" applyAlignment="1" applyProtection="1">
      <alignment horizontal="center" vertical="center"/>
      <protection locked="0"/>
    </xf>
    <xf numFmtId="0" fontId="5" fillId="0" borderId="3" xfId="7" applyFont="1" applyFill="1" applyBorder="1" applyAlignment="1" applyProtection="1">
      <alignment horizontal="center" vertical="center"/>
      <protection locked="0"/>
    </xf>
    <xf numFmtId="0" fontId="5" fillId="0" borderId="4" xfId="7" applyFont="1" applyFill="1" applyBorder="1" applyAlignment="1" applyProtection="1">
      <alignment horizontal="center" vertical="center"/>
      <protection locked="0"/>
    </xf>
    <xf numFmtId="0" fontId="8" fillId="0" borderId="2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21" xfId="7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horizontal="left"/>
    </xf>
    <xf numFmtId="2" fontId="5" fillId="0" borderId="0" xfId="7" applyNumberFormat="1" applyFont="1" applyFill="1" applyBorder="1" applyAlignment="1">
      <alignment horizontal="center"/>
    </xf>
    <xf numFmtId="2" fontId="5" fillId="0" borderId="1" xfId="7" applyNumberFormat="1" applyFont="1" applyFill="1" applyBorder="1" applyAlignment="1">
      <alignment horizontal="center"/>
    </xf>
    <xf numFmtId="0" fontId="8" fillId="0" borderId="5" xfId="7" applyFont="1" applyFill="1" applyBorder="1" applyAlignment="1">
      <alignment horizontal="center" vertical="center"/>
    </xf>
    <xf numFmtId="0" fontId="8" fillId="0" borderId="6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29" xfId="7" applyFont="1" applyBorder="1" applyAlignment="1">
      <alignment horizontal="center" vertical="center"/>
    </xf>
    <xf numFmtId="0" fontId="8" fillId="0" borderId="50" xfId="7" applyFont="1" applyBorder="1" applyAlignment="1">
      <alignment horizontal="center" vertical="center"/>
    </xf>
    <xf numFmtId="0" fontId="8" fillId="0" borderId="39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1" fontId="8" fillId="0" borderId="2" xfId="6" applyNumberFormat="1" applyFont="1" applyFill="1" applyBorder="1" applyAlignment="1">
      <alignment horizontal="center"/>
    </xf>
    <xf numFmtId="1" fontId="8" fillId="0" borderId="3" xfId="6" applyNumberFormat="1" applyFont="1" applyFill="1" applyBorder="1" applyAlignment="1">
      <alignment horizontal="center"/>
    </xf>
    <xf numFmtId="1" fontId="8" fillId="0" borderId="4" xfId="6" applyNumberFormat="1" applyFont="1" applyFill="1" applyBorder="1" applyAlignment="1">
      <alignment horizontal="center"/>
    </xf>
    <xf numFmtId="0" fontId="5" fillId="0" borderId="62" xfId="7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62" xfId="2" applyFont="1" applyFill="1" applyBorder="1" applyAlignment="1">
      <alignment horizontal="left"/>
    </xf>
    <xf numFmtId="0" fontId="5" fillId="0" borderId="2" xfId="2" applyFont="1" applyFill="1" applyBorder="1" applyAlignment="1" applyProtection="1">
      <alignment horizontal="center"/>
      <protection locked="0"/>
    </xf>
    <xf numFmtId="0" fontId="5" fillId="0" borderId="3" xfId="2" applyFont="1" applyFill="1" applyBorder="1" applyAlignment="1" applyProtection="1">
      <alignment horizontal="center"/>
      <protection locked="0"/>
    </xf>
    <xf numFmtId="0" fontId="5" fillId="0" borderId="4" xfId="2" applyFont="1" applyFill="1" applyBorder="1" applyAlignment="1" applyProtection="1">
      <alignment horizontal="center"/>
      <protection locked="0"/>
    </xf>
    <xf numFmtId="0" fontId="17" fillId="0" borderId="0" xfId="7" applyFont="1" applyFill="1" applyAlignment="1">
      <alignment horizontal="center"/>
    </xf>
    <xf numFmtId="0" fontId="5" fillId="0" borderId="65" xfId="2" applyFont="1" applyFill="1" applyBorder="1" applyAlignment="1">
      <alignment horizontal="left"/>
    </xf>
    <xf numFmtId="2" fontId="5" fillId="0" borderId="6" xfId="2" applyNumberFormat="1" applyFont="1" applyFill="1" applyBorder="1" applyAlignment="1">
      <alignment horizontal="left"/>
    </xf>
    <xf numFmtId="2" fontId="5" fillId="0" borderId="0" xfId="2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" fontId="8" fillId="0" borderId="2" xfId="6" applyNumberFormat="1" applyFont="1" applyFill="1" applyBorder="1" applyAlignment="1">
      <alignment horizontal="center" vertical="center"/>
    </xf>
    <xf numFmtId="1" fontId="8" fillId="0" borderId="3" xfId="6" applyNumberFormat="1" applyFont="1" applyFill="1" applyBorder="1" applyAlignment="1">
      <alignment horizontal="center" vertical="center"/>
    </xf>
    <xf numFmtId="1" fontId="8" fillId="0" borderId="4" xfId="6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/>
    </xf>
    <xf numFmtId="0" fontId="8" fillId="0" borderId="7" xfId="4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14" fontId="8" fillId="0" borderId="0" xfId="4" applyNumberFormat="1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Alignment="1">
      <alignment horizontal="center"/>
    </xf>
    <xf numFmtId="0" fontId="4" fillId="0" borderId="0" xfId="7" applyFill="1" applyBorder="1" applyAlignment="1">
      <alignment horizontal="left"/>
    </xf>
    <xf numFmtId="0" fontId="46" fillId="0" borderId="5" xfId="4" applyFont="1" applyFill="1" applyBorder="1" applyAlignment="1">
      <alignment horizontal="center"/>
    </xf>
    <xf numFmtId="0" fontId="39" fillId="0" borderId="13" xfId="4" applyFont="1" applyFill="1" applyBorder="1" applyAlignment="1">
      <alignment horizontal="center"/>
    </xf>
    <xf numFmtId="0" fontId="39" fillId="0" borderId="14" xfId="4" applyFont="1" applyFill="1" applyBorder="1" applyAlignment="1">
      <alignment horizontal="center"/>
    </xf>
    <xf numFmtId="0" fontId="39" fillId="0" borderId="15" xfId="4" applyFont="1" applyFill="1" applyBorder="1" applyAlignment="1">
      <alignment horizontal="center"/>
    </xf>
    <xf numFmtId="0" fontId="4" fillId="0" borderId="29" xfId="7" applyFill="1" applyBorder="1" applyAlignment="1">
      <alignment horizontal="left"/>
    </xf>
    <xf numFmtId="1" fontId="23" fillId="0" borderId="5" xfId="7" applyNumberFormat="1" applyFont="1" applyFill="1" applyBorder="1" applyAlignment="1">
      <alignment horizontal="right"/>
    </xf>
    <xf numFmtId="2" fontId="23" fillId="0" borderId="6" xfId="7" applyNumberFormat="1" applyFont="1" applyFill="1" applyBorder="1"/>
    <xf numFmtId="2" fontId="23" fillId="0" borderId="7" xfId="7" applyNumberFormat="1" applyFont="1" applyFill="1" applyBorder="1"/>
    <xf numFmtId="164" fontId="4" fillId="0" borderId="21" xfId="7" applyNumberFormat="1" applyFill="1" applyBorder="1"/>
    <xf numFmtId="0" fontId="4" fillId="0" borderId="33" xfId="7" applyFill="1" applyBorder="1"/>
    <xf numFmtId="1" fontId="23" fillId="0" borderId="11" xfId="7" applyNumberFormat="1" applyFont="1" applyFill="1" applyBorder="1" applyAlignment="1">
      <alignment horizontal="right"/>
    </xf>
    <xf numFmtId="2" fontId="23" fillId="0" borderId="1" xfId="7" applyNumberFormat="1" applyFont="1" applyFill="1" applyBorder="1"/>
    <xf numFmtId="2" fontId="23" fillId="0" borderId="12" xfId="7" applyNumberFormat="1" applyFont="1" applyFill="1" applyBorder="1"/>
    <xf numFmtId="1" fontId="23" fillId="0" borderId="1" xfId="7" applyNumberFormat="1" applyFont="1" applyFill="1" applyBorder="1" applyAlignment="1">
      <alignment horizontal="right"/>
    </xf>
    <xf numFmtId="0" fontId="23" fillId="0" borderId="1" xfId="7" applyNumberFormat="1" applyFont="1" applyFill="1" applyBorder="1" applyProtection="1">
      <protection locked="0"/>
    </xf>
    <xf numFmtId="0" fontId="23" fillId="0" borderId="12" xfId="7" applyNumberFormat="1" applyFont="1" applyFill="1" applyBorder="1"/>
    <xf numFmtId="1" fontId="55" fillId="0" borderId="87" xfId="7" applyNumberFormat="1" applyFont="1" applyFill="1" applyBorder="1" applyAlignment="1">
      <alignment horizontal="right"/>
    </xf>
    <xf numFmtId="164" fontId="4" fillId="0" borderId="86" xfId="10" applyNumberFormat="1" applyFont="1" applyFill="1" applyBorder="1" applyProtection="1">
      <protection locked="0"/>
    </xf>
    <xf numFmtId="0" fontId="23" fillId="0" borderId="89" xfId="7" applyFont="1" applyFill="1" applyBorder="1"/>
    <xf numFmtId="164" fontId="4" fillId="0" borderId="88" xfId="7" applyNumberFormat="1" applyFont="1" applyFill="1" applyBorder="1" applyProtection="1">
      <protection locked="0"/>
    </xf>
    <xf numFmtId="164" fontId="4" fillId="0" borderId="89" xfId="7" applyNumberFormat="1" applyFont="1" applyFill="1" applyBorder="1"/>
    <xf numFmtId="0" fontId="4" fillId="0" borderId="36" xfId="7" applyFill="1" applyBorder="1" applyAlignment="1">
      <alignment horizontal="center"/>
    </xf>
    <xf numFmtId="0" fontId="0" fillId="0" borderId="2" xfId="7" applyFont="1" applyFill="1" applyBorder="1"/>
    <xf numFmtId="1" fontId="23" fillId="0" borderId="3" xfId="7" applyNumberFormat="1" applyFont="1" applyFill="1" applyBorder="1" applyAlignment="1">
      <alignment horizontal="right"/>
    </xf>
    <xf numFmtId="0" fontId="23" fillId="0" borderId="3" xfId="7" applyNumberFormat="1" applyFont="1" applyFill="1" applyBorder="1" applyProtection="1">
      <protection locked="0"/>
    </xf>
    <xf numFmtId="0" fontId="23" fillId="0" borderId="4" xfId="7" applyNumberFormat="1" applyFont="1" applyFill="1" applyBorder="1"/>
    <xf numFmtId="0" fontId="4" fillId="0" borderId="22" xfId="7" applyFill="1" applyBorder="1" applyAlignment="1">
      <alignment horizontal="center"/>
    </xf>
    <xf numFmtId="2" fontId="23" fillId="0" borderId="89" xfId="7" applyNumberFormat="1" applyFont="1" applyFill="1" applyBorder="1"/>
    <xf numFmtId="164" fontId="4" fillId="0" borderId="0" xfId="7" applyNumberFormat="1" applyFill="1" applyBorder="1"/>
    <xf numFmtId="0" fontId="4" fillId="0" borderId="23" xfId="7" applyFill="1" applyBorder="1"/>
    <xf numFmtId="1" fontId="23" fillId="0" borderId="92" xfId="7" applyNumberFormat="1" applyFont="1" applyFill="1" applyBorder="1" applyAlignment="1">
      <alignment horizontal="right"/>
    </xf>
    <xf numFmtId="2" fontId="23" fillId="0" borderId="88" xfId="7" applyNumberFormat="1" applyFont="1" applyFill="1" applyBorder="1"/>
    <xf numFmtId="164" fontId="4" fillId="0" borderId="84" xfId="7" applyNumberFormat="1" applyFont="1" applyFill="1" applyBorder="1" applyProtection="1">
      <protection locked="0"/>
    </xf>
    <xf numFmtId="1" fontId="23" fillId="0" borderId="6" xfId="7" applyNumberFormat="1" applyFont="1" applyFill="1" applyBorder="1" applyAlignment="1">
      <alignment horizontal="right"/>
    </xf>
    <xf numFmtId="2" fontId="23" fillId="0" borderId="6" xfId="7" applyNumberFormat="1" applyFont="1" applyFill="1" applyBorder="1" applyProtection="1">
      <protection locked="0"/>
    </xf>
    <xf numFmtId="0" fontId="23" fillId="0" borderId="7" xfId="7" applyNumberFormat="1" applyFont="1" applyFill="1" applyBorder="1"/>
    <xf numFmtId="0" fontId="4" fillId="0" borderId="29" xfId="7" applyFill="1" applyBorder="1" applyAlignment="1">
      <alignment horizontal="center"/>
    </xf>
    <xf numFmtId="0" fontId="4" fillId="0" borderId="30" xfId="7" applyFill="1" applyBorder="1" applyAlignment="1">
      <alignment horizontal="center"/>
    </xf>
    <xf numFmtId="0" fontId="4" fillId="0" borderId="38" xfId="7" applyFill="1" applyBorder="1"/>
    <xf numFmtId="0" fontId="4" fillId="0" borderId="11" xfId="7" applyFill="1" applyBorder="1" applyAlignment="1">
      <alignment horizontal="center"/>
    </xf>
    <xf numFmtId="0" fontId="4" fillId="0" borderId="12" xfId="7" applyFill="1" applyBorder="1" applyAlignment="1">
      <alignment horizontal="center"/>
    </xf>
    <xf numFmtId="1" fontId="23" fillId="0" borderId="93" xfId="7" applyNumberFormat="1" applyFont="1" applyFill="1" applyBorder="1" applyAlignment="1">
      <alignment horizontal="right"/>
    </xf>
    <xf numFmtId="2" fontId="23" fillId="0" borderId="94" xfId="7" applyNumberFormat="1" applyFont="1" applyFill="1" applyBorder="1"/>
    <xf numFmtId="2" fontId="23" fillId="0" borderId="95" xfId="7" applyNumberFormat="1" applyFont="1" applyFill="1" applyBorder="1"/>
    <xf numFmtId="2" fontId="23" fillId="0" borderId="91" xfId="7" applyNumberFormat="1" applyFont="1" applyFill="1" applyBorder="1"/>
    <xf numFmtId="2" fontId="48" fillId="0" borderId="1" xfId="7" applyNumberFormat="1" applyFont="1" applyFill="1" applyBorder="1" applyAlignment="1">
      <alignment horizontal="left"/>
    </xf>
    <xf numFmtId="2" fontId="48" fillId="0" borderId="1" xfId="7" applyNumberFormat="1" applyFont="1" applyFill="1" applyBorder="1" applyAlignment="1">
      <alignment horizontal="center"/>
    </xf>
    <xf numFmtId="0" fontId="23" fillId="0" borderId="1" xfId="7" applyFont="1" applyFill="1" applyBorder="1"/>
    <xf numFmtId="0" fontId="47" fillId="0" borderId="21" xfId="7" applyFont="1" applyFill="1" applyBorder="1" applyAlignment="1">
      <alignment horizontal="center"/>
    </xf>
    <xf numFmtId="0" fontId="47" fillId="0" borderId="58" xfId="7" applyFont="1" applyBorder="1"/>
    <xf numFmtId="0" fontId="47" fillId="0" borderId="47" xfId="7" applyFont="1" applyBorder="1"/>
    <xf numFmtId="0" fontId="47" fillId="0" borderId="31" xfId="7" applyFont="1" applyBorder="1"/>
    <xf numFmtId="0" fontId="47" fillId="0" borderId="46" xfId="7" applyFont="1" applyBorder="1"/>
    <xf numFmtId="1" fontId="23" fillId="0" borderId="0" xfId="7" applyNumberFormat="1" applyFont="1" applyFill="1" applyBorder="1" applyProtection="1">
      <protection locked="0"/>
    </xf>
    <xf numFmtId="2" fontId="23" fillId="0" borderId="0" xfId="7" applyNumberFormat="1" applyFont="1" applyFill="1" applyBorder="1"/>
    <xf numFmtId="0" fontId="39" fillId="0" borderId="16" xfId="7" applyFont="1" applyBorder="1"/>
    <xf numFmtId="49" fontId="0" fillId="0" borderId="31" xfId="7" applyNumberFormat="1" applyFont="1" applyFill="1" applyBorder="1" applyAlignment="1">
      <alignment horizontal="left"/>
    </xf>
    <xf numFmtId="2" fontId="49" fillId="0" borderId="71" xfId="7" applyNumberFormat="1" applyFont="1" applyFill="1" applyBorder="1"/>
    <xf numFmtId="2" fontId="49" fillId="0" borderId="25" xfId="7" applyNumberFormat="1" applyFont="1" applyFill="1" applyBorder="1"/>
    <xf numFmtId="49" fontId="0" fillId="0" borderId="24" xfId="7" applyNumberFormat="1" applyFont="1" applyFill="1" applyBorder="1" applyAlignment="1">
      <alignment horizontal="left"/>
    </xf>
    <xf numFmtId="1" fontId="4" fillId="0" borderId="8" xfId="7" applyNumberFormat="1" applyFill="1" applyBorder="1" applyProtection="1">
      <protection locked="0"/>
    </xf>
    <xf numFmtId="1" fontId="4" fillId="0" borderId="57" xfId="7" applyNumberFormat="1" applyFill="1" applyBorder="1" applyProtection="1">
      <protection locked="0"/>
    </xf>
    <xf numFmtId="1" fontId="4" fillId="0" borderId="72" xfId="7" applyNumberFormat="1" applyFont="1" applyFill="1" applyBorder="1" applyProtection="1">
      <protection locked="0"/>
    </xf>
    <xf numFmtId="0" fontId="54" fillId="0" borderId="0" xfId="7" applyFont="1" applyFill="1" applyAlignment="1">
      <alignment horizontal="center"/>
    </xf>
    <xf numFmtId="0" fontId="6" fillId="0" borderId="0" xfId="10" applyFill="1"/>
    <xf numFmtId="2" fontId="6" fillId="0" borderId="0" xfId="10" applyNumberFormat="1" applyFill="1"/>
    <xf numFmtId="0" fontId="4" fillId="0" borderId="0" xfId="7"/>
    <xf numFmtId="0" fontId="56" fillId="0" borderId="0" xfId="7" applyFont="1" applyFill="1"/>
  </cellXfs>
  <cellStyles count="25">
    <cellStyle name="AFE" xfId="12"/>
    <cellStyle name="Обычный" xfId="0" builtinId="0"/>
    <cellStyle name="Обычный 2" xfId="11"/>
    <cellStyle name="Обычный 2 2" xfId="13"/>
    <cellStyle name="Обычный 2 3" xfId="14"/>
    <cellStyle name="Обычный 2 4" xfId="15"/>
    <cellStyle name="Обычный 3" xfId="16"/>
    <cellStyle name="Обычный 3 2" xfId="3"/>
    <cellStyle name="Обычный 4" xfId="17"/>
    <cellStyle name="Обычный 5" xfId="18"/>
    <cellStyle name="Обычный 6" xfId="10"/>
    <cellStyle name="Обычный 7" xfId="23"/>
    <cellStyle name="Обычный 8" xfId="24"/>
    <cellStyle name="Обычный_2-4.КЗ по ПС ХМРЭС" xfId="7"/>
    <cellStyle name="Обычный_Замеры по ПС Правдинского РЭС" xfId="8"/>
    <cellStyle name="Обычный_КЗ по потребительским ПС" xfId="4"/>
    <cellStyle name="Обычный_КЗ по ПС ХМРЭС" xfId="6"/>
    <cellStyle name="Обычный_отчёт  ЗМБ" xfId="2"/>
    <cellStyle name="Обычный_ПрБЭО замеры" xfId="5"/>
    <cellStyle name="Обычный_Проба Водозабор" xfId="9"/>
    <cellStyle name="Процентный 2" xfId="19"/>
    <cellStyle name="Процентный 3" xfId="20"/>
    <cellStyle name="Стиль 1" xfId="21"/>
    <cellStyle name="Финансовый" xfId="1" builtinId="3"/>
    <cellStyle name="Финансовый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47</xdr:row>
      <xdr:rowOff>76200</xdr:rowOff>
    </xdr:from>
    <xdr:to>
      <xdr:col>3</xdr:col>
      <xdr:colOff>85725</xdr:colOff>
      <xdr:row>47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390650" y="8039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47</xdr:row>
      <xdr:rowOff>76200</xdr:rowOff>
    </xdr:from>
    <xdr:to>
      <xdr:col>4</xdr:col>
      <xdr:colOff>123825</xdr:colOff>
      <xdr:row>47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914525" y="8039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76200</xdr:rowOff>
    </xdr:from>
    <xdr:to>
      <xdr:col>3</xdr:col>
      <xdr:colOff>104775</xdr:colOff>
      <xdr:row>48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409700" y="8229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48</xdr:row>
      <xdr:rowOff>66675</xdr:rowOff>
    </xdr:from>
    <xdr:to>
      <xdr:col>4</xdr:col>
      <xdr:colOff>76200</xdr:colOff>
      <xdr:row>48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866900" y="8220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76200</xdr:rowOff>
    </xdr:from>
    <xdr:to>
      <xdr:col>3</xdr:col>
      <xdr:colOff>85725</xdr:colOff>
      <xdr:row>52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390650" y="8963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52</xdr:row>
      <xdr:rowOff>76200</xdr:rowOff>
    </xdr:from>
    <xdr:to>
      <xdr:col>4</xdr:col>
      <xdr:colOff>123825</xdr:colOff>
      <xdr:row>52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914525" y="8963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53</xdr:row>
      <xdr:rowOff>76200</xdr:rowOff>
    </xdr:from>
    <xdr:to>
      <xdr:col>3</xdr:col>
      <xdr:colOff>104775</xdr:colOff>
      <xdr:row>53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409700" y="9124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53</xdr:row>
      <xdr:rowOff>66675</xdr:rowOff>
    </xdr:from>
    <xdr:to>
      <xdr:col>4</xdr:col>
      <xdr:colOff>85725</xdr:colOff>
      <xdr:row>53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876425" y="91154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59</xdr:row>
      <xdr:rowOff>0</xdr:rowOff>
    </xdr:from>
    <xdr:to>
      <xdr:col>3</xdr:col>
      <xdr:colOff>85725</xdr:colOff>
      <xdr:row>59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390650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59</xdr:row>
      <xdr:rowOff>0</xdr:rowOff>
    </xdr:from>
    <xdr:to>
      <xdr:col>4</xdr:col>
      <xdr:colOff>123825</xdr:colOff>
      <xdr:row>59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914525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59</xdr:row>
      <xdr:rowOff>0</xdr:rowOff>
    </xdr:from>
    <xdr:to>
      <xdr:col>3</xdr:col>
      <xdr:colOff>104775</xdr:colOff>
      <xdr:row>59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409700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0</xdr:rowOff>
    </xdr:from>
    <xdr:to>
      <xdr:col>4</xdr:col>
      <xdr:colOff>152400</xdr:colOff>
      <xdr:row>59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943100" y="100774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47</xdr:row>
      <xdr:rowOff>114300</xdr:rowOff>
    </xdr:from>
    <xdr:to>
      <xdr:col>3</xdr:col>
      <xdr:colOff>95250</xdr:colOff>
      <xdr:row>47</xdr:row>
      <xdr:rowOff>161925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685925" y="102108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47</xdr:row>
      <xdr:rowOff>76200</xdr:rowOff>
    </xdr:from>
    <xdr:to>
      <xdr:col>3</xdr:col>
      <xdr:colOff>409575</xdr:colOff>
      <xdr:row>47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152650" y="1017270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104775</xdr:rowOff>
    </xdr:from>
    <xdr:to>
      <xdr:col>3</xdr:col>
      <xdr:colOff>104775</xdr:colOff>
      <xdr:row>48</xdr:row>
      <xdr:rowOff>152400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695450" y="10391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48</xdr:row>
      <xdr:rowOff>66675</xdr:rowOff>
    </xdr:from>
    <xdr:to>
      <xdr:col>3</xdr:col>
      <xdr:colOff>409575</xdr:colOff>
      <xdr:row>48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152650" y="1035367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52</xdr:row>
      <xdr:rowOff>57150</xdr:rowOff>
    </xdr:from>
    <xdr:to>
      <xdr:col>3</xdr:col>
      <xdr:colOff>409575</xdr:colOff>
      <xdr:row>52</xdr:row>
      <xdr:rowOff>104775</xdr:rowOff>
    </xdr:to>
    <xdr:sp macro="" textlink="">
      <xdr:nvSpPr>
        <xdr:cNvPr id="6" name="Объект 7"/>
        <xdr:cNvSpPr>
          <a:spLocks/>
        </xdr:cNvSpPr>
      </xdr:nvSpPr>
      <xdr:spPr bwMode="auto">
        <a:xfrm>
          <a:off x="2152650" y="1107757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504825</xdr:colOff>
      <xdr:row>53</xdr:row>
      <xdr:rowOff>66675</xdr:rowOff>
    </xdr:from>
    <xdr:to>
      <xdr:col>3</xdr:col>
      <xdr:colOff>409575</xdr:colOff>
      <xdr:row>53</xdr:row>
      <xdr:rowOff>114300</xdr:rowOff>
    </xdr:to>
    <xdr:sp macro="" textlink="">
      <xdr:nvSpPr>
        <xdr:cNvPr id="7" name="Объект 8"/>
        <xdr:cNvSpPr>
          <a:spLocks/>
        </xdr:cNvSpPr>
      </xdr:nvSpPr>
      <xdr:spPr bwMode="auto">
        <a:xfrm>
          <a:off x="2162175" y="1129665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59</xdr:row>
      <xdr:rowOff>0</xdr:rowOff>
    </xdr:from>
    <xdr:to>
      <xdr:col>3</xdr:col>
      <xdr:colOff>85725</xdr:colOff>
      <xdr:row>59</xdr:row>
      <xdr:rowOff>0</xdr:rowOff>
    </xdr:to>
    <xdr:sp macro="" textlink="">
      <xdr:nvSpPr>
        <xdr:cNvPr id="8" name="Объект 5"/>
        <xdr:cNvSpPr>
          <a:spLocks/>
        </xdr:cNvSpPr>
      </xdr:nvSpPr>
      <xdr:spPr bwMode="auto">
        <a:xfrm>
          <a:off x="1676400" y="12477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59</xdr:row>
      <xdr:rowOff>0</xdr:rowOff>
    </xdr:from>
    <xdr:to>
      <xdr:col>4</xdr:col>
      <xdr:colOff>123825</xdr:colOff>
      <xdr:row>59</xdr:row>
      <xdr:rowOff>0</xdr:rowOff>
    </xdr:to>
    <xdr:sp macro="" textlink="">
      <xdr:nvSpPr>
        <xdr:cNvPr id="9" name="Объект 7"/>
        <xdr:cNvSpPr>
          <a:spLocks/>
        </xdr:cNvSpPr>
      </xdr:nvSpPr>
      <xdr:spPr bwMode="auto">
        <a:xfrm>
          <a:off x="2724150" y="12477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59</xdr:row>
      <xdr:rowOff>0</xdr:rowOff>
    </xdr:from>
    <xdr:to>
      <xdr:col>3</xdr:col>
      <xdr:colOff>104775</xdr:colOff>
      <xdr:row>59</xdr:row>
      <xdr:rowOff>0</xdr:rowOff>
    </xdr:to>
    <xdr:sp macro="" textlink="">
      <xdr:nvSpPr>
        <xdr:cNvPr id="10" name="Объект 8"/>
        <xdr:cNvSpPr>
          <a:spLocks/>
        </xdr:cNvSpPr>
      </xdr:nvSpPr>
      <xdr:spPr bwMode="auto">
        <a:xfrm>
          <a:off x="1695450" y="12477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0</xdr:rowOff>
    </xdr:from>
    <xdr:to>
      <xdr:col>4</xdr:col>
      <xdr:colOff>152400</xdr:colOff>
      <xdr:row>59</xdr:row>
      <xdr:rowOff>0</xdr:rowOff>
    </xdr:to>
    <xdr:sp macro="" textlink="">
      <xdr:nvSpPr>
        <xdr:cNvPr id="11" name="Объект 8"/>
        <xdr:cNvSpPr>
          <a:spLocks/>
        </xdr:cNvSpPr>
      </xdr:nvSpPr>
      <xdr:spPr bwMode="auto">
        <a:xfrm>
          <a:off x="2752725" y="12477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47</xdr:row>
      <xdr:rowOff>104775</xdr:rowOff>
    </xdr:from>
    <xdr:to>
      <xdr:col>3</xdr:col>
      <xdr:colOff>733425</xdr:colOff>
      <xdr:row>47</xdr:row>
      <xdr:rowOff>152400</xdr:rowOff>
    </xdr:to>
    <xdr:sp macro="" textlink="">
      <xdr:nvSpPr>
        <xdr:cNvPr id="12" name="Объект 7"/>
        <xdr:cNvSpPr>
          <a:spLocks/>
        </xdr:cNvSpPr>
      </xdr:nvSpPr>
      <xdr:spPr bwMode="auto">
        <a:xfrm>
          <a:off x="2324100" y="10201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48</xdr:row>
      <xdr:rowOff>95250</xdr:rowOff>
    </xdr:from>
    <xdr:to>
      <xdr:col>3</xdr:col>
      <xdr:colOff>657225</xdr:colOff>
      <xdr:row>48</xdr:row>
      <xdr:rowOff>142875</xdr:rowOff>
    </xdr:to>
    <xdr:sp macro="" textlink="">
      <xdr:nvSpPr>
        <xdr:cNvPr id="13" name="Объект 7"/>
        <xdr:cNvSpPr>
          <a:spLocks/>
        </xdr:cNvSpPr>
      </xdr:nvSpPr>
      <xdr:spPr bwMode="auto">
        <a:xfrm>
          <a:off x="2247900" y="10382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52</xdr:row>
      <xdr:rowOff>114300</xdr:rowOff>
    </xdr:from>
    <xdr:to>
      <xdr:col>3</xdr:col>
      <xdr:colOff>95250</xdr:colOff>
      <xdr:row>52</xdr:row>
      <xdr:rowOff>161925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685925" y="111347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52</xdr:row>
      <xdr:rowOff>76200</xdr:rowOff>
    </xdr:from>
    <xdr:to>
      <xdr:col>3</xdr:col>
      <xdr:colOff>409575</xdr:colOff>
      <xdr:row>52</xdr:row>
      <xdr:rowOff>123825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152650" y="1109662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590550</xdr:colOff>
      <xdr:row>53</xdr:row>
      <xdr:rowOff>66675</xdr:rowOff>
    </xdr:from>
    <xdr:to>
      <xdr:col>3</xdr:col>
      <xdr:colOff>47625</xdr:colOff>
      <xdr:row>53</xdr:row>
      <xdr:rowOff>114300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638300" y="112966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53</xdr:row>
      <xdr:rowOff>66675</xdr:rowOff>
    </xdr:from>
    <xdr:to>
      <xdr:col>3</xdr:col>
      <xdr:colOff>409575</xdr:colOff>
      <xdr:row>53</xdr:row>
      <xdr:rowOff>114300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152650" y="1129665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52</xdr:row>
      <xdr:rowOff>104775</xdr:rowOff>
    </xdr:from>
    <xdr:to>
      <xdr:col>3</xdr:col>
      <xdr:colOff>733425</xdr:colOff>
      <xdr:row>52</xdr:row>
      <xdr:rowOff>152400</xdr:rowOff>
    </xdr:to>
    <xdr:sp macro="" textlink="">
      <xdr:nvSpPr>
        <xdr:cNvPr id="18" name="Объект 7"/>
        <xdr:cNvSpPr>
          <a:spLocks/>
        </xdr:cNvSpPr>
      </xdr:nvSpPr>
      <xdr:spPr bwMode="auto">
        <a:xfrm>
          <a:off x="2324100" y="11125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581025</xdr:colOff>
      <xdr:row>53</xdr:row>
      <xdr:rowOff>76200</xdr:rowOff>
    </xdr:from>
    <xdr:to>
      <xdr:col>3</xdr:col>
      <xdr:colOff>647700</xdr:colOff>
      <xdr:row>53</xdr:row>
      <xdr:rowOff>123825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238375" y="113061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106</xdr:row>
      <xdr:rowOff>114300</xdr:rowOff>
    </xdr:from>
    <xdr:to>
      <xdr:col>3</xdr:col>
      <xdr:colOff>95250</xdr:colOff>
      <xdr:row>106</xdr:row>
      <xdr:rowOff>161925</xdr:rowOff>
    </xdr:to>
    <xdr:sp macro="" textlink="">
      <xdr:nvSpPr>
        <xdr:cNvPr id="20" name="Объект 5"/>
        <xdr:cNvSpPr>
          <a:spLocks/>
        </xdr:cNvSpPr>
      </xdr:nvSpPr>
      <xdr:spPr bwMode="auto">
        <a:xfrm>
          <a:off x="1685925" y="226218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106</xdr:row>
      <xdr:rowOff>76200</xdr:rowOff>
    </xdr:from>
    <xdr:to>
      <xdr:col>3</xdr:col>
      <xdr:colOff>409575</xdr:colOff>
      <xdr:row>106</xdr:row>
      <xdr:rowOff>123825</xdr:rowOff>
    </xdr:to>
    <xdr:sp macro="" textlink="">
      <xdr:nvSpPr>
        <xdr:cNvPr id="21" name="Объект 7"/>
        <xdr:cNvSpPr>
          <a:spLocks/>
        </xdr:cNvSpPr>
      </xdr:nvSpPr>
      <xdr:spPr bwMode="auto">
        <a:xfrm>
          <a:off x="2152650" y="2258377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107</xdr:row>
      <xdr:rowOff>104775</xdr:rowOff>
    </xdr:from>
    <xdr:to>
      <xdr:col>3</xdr:col>
      <xdr:colOff>104775</xdr:colOff>
      <xdr:row>107</xdr:row>
      <xdr:rowOff>152400</xdr:rowOff>
    </xdr:to>
    <xdr:sp macro="" textlink="">
      <xdr:nvSpPr>
        <xdr:cNvPr id="22" name="Объект 8"/>
        <xdr:cNvSpPr>
          <a:spLocks/>
        </xdr:cNvSpPr>
      </xdr:nvSpPr>
      <xdr:spPr bwMode="auto">
        <a:xfrm>
          <a:off x="1695450" y="228219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107</xdr:row>
      <xdr:rowOff>66675</xdr:rowOff>
    </xdr:from>
    <xdr:to>
      <xdr:col>3</xdr:col>
      <xdr:colOff>409575</xdr:colOff>
      <xdr:row>107</xdr:row>
      <xdr:rowOff>114300</xdr:rowOff>
    </xdr:to>
    <xdr:sp macro="" textlink="">
      <xdr:nvSpPr>
        <xdr:cNvPr id="23" name="Объект 8"/>
        <xdr:cNvSpPr>
          <a:spLocks/>
        </xdr:cNvSpPr>
      </xdr:nvSpPr>
      <xdr:spPr bwMode="auto">
        <a:xfrm>
          <a:off x="2152650" y="2278380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111</xdr:row>
      <xdr:rowOff>57150</xdr:rowOff>
    </xdr:from>
    <xdr:to>
      <xdr:col>3</xdr:col>
      <xdr:colOff>409575</xdr:colOff>
      <xdr:row>111</xdr:row>
      <xdr:rowOff>104775</xdr:rowOff>
    </xdr:to>
    <xdr:sp macro="" textlink="">
      <xdr:nvSpPr>
        <xdr:cNvPr id="24" name="Объект 7"/>
        <xdr:cNvSpPr>
          <a:spLocks/>
        </xdr:cNvSpPr>
      </xdr:nvSpPr>
      <xdr:spPr bwMode="auto">
        <a:xfrm>
          <a:off x="2152650" y="2364105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504825</xdr:colOff>
      <xdr:row>112</xdr:row>
      <xdr:rowOff>66675</xdr:rowOff>
    </xdr:from>
    <xdr:to>
      <xdr:col>3</xdr:col>
      <xdr:colOff>409575</xdr:colOff>
      <xdr:row>112</xdr:row>
      <xdr:rowOff>114300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162175" y="2386012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118</xdr:row>
      <xdr:rowOff>0</xdr:rowOff>
    </xdr:from>
    <xdr:to>
      <xdr:col>3</xdr:col>
      <xdr:colOff>85725</xdr:colOff>
      <xdr:row>118</xdr:row>
      <xdr:rowOff>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676400" y="250888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118</xdr:row>
      <xdr:rowOff>0</xdr:rowOff>
    </xdr:from>
    <xdr:to>
      <xdr:col>4</xdr:col>
      <xdr:colOff>123825</xdr:colOff>
      <xdr:row>118</xdr:row>
      <xdr:rowOff>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2724150" y="250888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118</xdr:row>
      <xdr:rowOff>0</xdr:rowOff>
    </xdr:from>
    <xdr:to>
      <xdr:col>3</xdr:col>
      <xdr:colOff>104775</xdr:colOff>
      <xdr:row>118</xdr:row>
      <xdr:rowOff>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695450" y="250888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118</xdr:row>
      <xdr:rowOff>0</xdr:rowOff>
    </xdr:from>
    <xdr:to>
      <xdr:col>4</xdr:col>
      <xdr:colOff>152400</xdr:colOff>
      <xdr:row>118</xdr:row>
      <xdr:rowOff>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2752725" y="250888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106</xdr:row>
      <xdr:rowOff>104775</xdr:rowOff>
    </xdr:from>
    <xdr:to>
      <xdr:col>3</xdr:col>
      <xdr:colOff>733425</xdr:colOff>
      <xdr:row>106</xdr:row>
      <xdr:rowOff>152400</xdr:rowOff>
    </xdr:to>
    <xdr:sp macro="" textlink="">
      <xdr:nvSpPr>
        <xdr:cNvPr id="30" name="Объект 7"/>
        <xdr:cNvSpPr>
          <a:spLocks/>
        </xdr:cNvSpPr>
      </xdr:nvSpPr>
      <xdr:spPr bwMode="auto">
        <a:xfrm>
          <a:off x="2324100" y="226123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107</xdr:row>
      <xdr:rowOff>95250</xdr:rowOff>
    </xdr:from>
    <xdr:to>
      <xdr:col>3</xdr:col>
      <xdr:colOff>657225</xdr:colOff>
      <xdr:row>107</xdr:row>
      <xdr:rowOff>142875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2247900" y="228123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111</xdr:row>
      <xdr:rowOff>114300</xdr:rowOff>
    </xdr:from>
    <xdr:to>
      <xdr:col>3</xdr:col>
      <xdr:colOff>95250</xdr:colOff>
      <xdr:row>111</xdr:row>
      <xdr:rowOff>161925</xdr:rowOff>
    </xdr:to>
    <xdr:sp macro="" textlink="">
      <xdr:nvSpPr>
        <xdr:cNvPr id="32" name="Объект 5"/>
        <xdr:cNvSpPr>
          <a:spLocks/>
        </xdr:cNvSpPr>
      </xdr:nvSpPr>
      <xdr:spPr bwMode="auto">
        <a:xfrm>
          <a:off x="1685925" y="23698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111</xdr:row>
      <xdr:rowOff>76200</xdr:rowOff>
    </xdr:from>
    <xdr:to>
      <xdr:col>3</xdr:col>
      <xdr:colOff>409575</xdr:colOff>
      <xdr:row>111</xdr:row>
      <xdr:rowOff>123825</xdr:rowOff>
    </xdr:to>
    <xdr:sp macro="" textlink="">
      <xdr:nvSpPr>
        <xdr:cNvPr id="33" name="Объект 7"/>
        <xdr:cNvSpPr>
          <a:spLocks/>
        </xdr:cNvSpPr>
      </xdr:nvSpPr>
      <xdr:spPr bwMode="auto">
        <a:xfrm>
          <a:off x="2152650" y="2366010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590550</xdr:colOff>
      <xdr:row>112</xdr:row>
      <xdr:rowOff>66675</xdr:rowOff>
    </xdr:from>
    <xdr:to>
      <xdr:col>3</xdr:col>
      <xdr:colOff>47625</xdr:colOff>
      <xdr:row>112</xdr:row>
      <xdr:rowOff>114300</xdr:rowOff>
    </xdr:to>
    <xdr:sp macro="" textlink="">
      <xdr:nvSpPr>
        <xdr:cNvPr id="34" name="Объект 8"/>
        <xdr:cNvSpPr>
          <a:spLocks/>
        </xdr:cNvSpPr>
      </xdr:nvSpPr>
      <xdr:spPr bwMode="auto">
        <a:xfrm>
          <a:off x="1638300" y="23860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112</xdr:row>
      <xdr:rowOff>66675</xdr:rowOff>
    </xdr:from>
    <xdr:to>
      <xdr:col>3</xdr:col>
      <xdr:colOff>409575</xdr:colOff>
      <xdr:row>112</xdr:row>
      <xdr:rowOff>114300</xdr:rowOff>
    </xdr:to>
    <xdr:sp macro="" textlink="">
      <xdr:nvSpPr>
        <xdr:cNvPr id="35" name="Объект 8"/>
        <xdr:cNvSpPr>
          <a:spLocks/>
        </xdr:cNvSpPr>
      </xdr:nvSpPr>
      <xdr:spPr bwMode="auto">
        <a:xfrm>
          <a:off x="2152650" y="2386012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w 16384"/>
            <a:gd name="T5" fmla="*/ 2147483647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111</xdr:row>
      <xdr:rowOff>104775</xdr:rowOff>
    </xdr:from>
    <xdr:to>
      <xdr:col>3</xdr:col>
      <xdr:colOff>733425</xdr:colOff>
      <xdr:row>111</xdr:row>
      <xdr:rowOff>152400</xdr:rowOff>
    </xdr:to>
    <xdr:sp macro="" textlink="">
      <xdr:nvSpPr>
        <xdr:cNvPr id="36" name="Объект 7"/>
        <xdr:cNvSpPr>
          <a:spLocks/>
        </xdr:cNvSpPr>
      </xdr:nvSpPr>
      <xdr:spPr bwMode="auto">
        <a:xfrm>
          <a:off x="2324100" y="236886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581025</xdr:colOff>
      <xdr:row>112</xdr:row>
      <xdr:rowOff>76200</xdr:rowOff>
    </xdr:from>
    <xdr:to>
      <xdr:col>3</xdr:col>
      <xdr:colOff>647700</xdr:colOff>
      <xdr:row>112</xdr:row>
      <xdr:rowOff>123825</xdr:rowOff>
    </xdr:to>
    <xdr:sp macro="" textlink="">
      <xdr:nvSpPr>
        <xdr:cNvPr id="37" name="Объект 7"/>
        <xdr:cNvSpPr>
          <a:spLocks/>
        </xdr:cNvSpPr>
      </xdr:nvSpPr>
      <xdr:spPr bwMode="auto">
        <a:xfrm>
          <a:off x="2238375" y="238696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42</xdr:row>
      <xdr:rowOff>95250</xdr:rowOff>
    </xdr:from>
    <xdr:to>
      <xdr:col>3</xdr:col>
      <xdr:colOff>76200</xdr:colOff>
      <xdr:row>42</xdr:row>
      <xdr:rowOff>142875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381125" y="9124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42</xdr:row>
      <xdr:rowOff>104775</xdr:rowOff>
    </xdr:from>
    <xdr:to>
      <xdr:col>3</xdr:col>
      <xdr:colOff>657225</xdr:colOff>
      <xdr:row>42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962150" y="9134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43</xdr:row>
      <xdr:rowOff>95250</xdr:rowOff>
    </xdr:from>
    <xdr:to>
      <xdr:col>3</xdr:col>
      <xdr:colOff>104775</xdr:colOff>
      <xdr:row>43</xdr:row>
      <xdr:rowOff>142875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409700" y="93154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43</xdr:row>
      <xdr:rowOff>104775</xdr:rowOff>
    </xdr:from>
    <xdr:to>
      <xdr:col>3</xdr:col>
      <xdr:colOff>666750</xdr:colOff>
      <xdr:row>43</xdr:row>
      <xdr:rowOff>152400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971675" y="9324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47</xdr:row>
      <xdr:rowOff>133350</xdr:rowOff>
    </xdr:from>
    <xdr:to>
      <xdr:col>3</xdr:col>
      <xdr:colOff>85725</xdr:colOff>
      <xdr:row>47</xdr:row>
      <xdr:rowOff>180975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390650" y="10125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47</xdr:row>
      <xdr:rowOff>114300</xdr:rowOff>
    </xdr:from>
    <xdr:to>
      <xdr:col>3</xdr:col>
      <xdr:colOff>685800</xdr:colOff>
      <xdr:row>47</xdr:row>
      <xdr:rowOff>161925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990725" y="10106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66675</xdr:rowOff>
    </xdr:from>
    <xdr:to>
      <xdr:col>3</xdr:col>
      <xdr:colOff>104775</xdr:colOff>
      <xdr:row>48</xdr:row>
      <xdr:rowOff>114300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409700" y="10267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48</xdr:row>
      <xdr:rowOff>123825</xdr:rowOff>
    </xdr:from>
    <xdr:to>
      <xdr:col>3</xdr:col>
      <xdr:colOff>676275</xdr:colOff>
      <xdr:row>48</xdr:row>
      <xdr:rowOff>171450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981200" y="10325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54</xdr:row>
      <xdr:rowOff>0</xdr:rowOff>
    </xdr:from>
    <xdr:to>
      <xdr:col>3</xdr:col>
      <xdr:colOff>85725</xdr:colOff>
      <xdr:row>54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390650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54</xdr:row>
      <xdr:rowOff>0</xdr:rowOff>
    </xdr:from>
    <xdr:to>
      <xdr:col>4</xdr:col>
      <xdr:colOff>123825</xdr:colOff>
      <xdr:row>54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152650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54</xdr:row>
      <xdr:rowOff>0</xdr:rowOff>
    </xdr:from>
    <xdr:to>
      <xdr:col>3</xdr:col>
      <xdr:colOff>104775</xdr:colOff>
      <xdr:row>54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409700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54</xdr:row>
      <xdr:rowOff>0</xdr:rowOff>
    </xdr:from>
    <xdr:to>
      <xdr:col>4</xdr:col>
      <xdr:colOff>152400</xdr:colOff>
      <xdr:row>54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181225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96</xdr:row>
      <xdr:rowOff>95250</xdr:rowOff>
    </xdr:from>
    <xdr:to>
      <xdr:col>3</xdr:col>
      <xdr:colOff>76200</xdr:colOff>
      <xdr:row>96</xdr:row>
      <xdr:rowOff>142875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381125" y="205835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96</xdr:row>
      <xdr:rowOff>104775</xdr:rowOff>
    </xdr:from>
    <xdr:to>
      <xdr:col>3</xdr:col>
      <xdr:colOff>657225</xdr:colOff>
      <xdr:row>96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1962150" y="20593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97</xdr:row>
      <xdr:rowOff>95250</xdr:rowOff>
    </xdr:from>
    <xdr:to>
      <xdr:col>3</xdr:col>
      <xdr:colOff>104775</xdr:colOff>
      <xdr:row>97</xdr:row>
      <xdr:rowOff>142875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409700" y="20793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97</xdr:row>
      <xdr:rowOff>114300</xdr:rowOff>
    </xdr:from>
    <xdr:to>
      <xdr:col>3</xdr:col>
      <xdr:colOff>657225</xdr:colOff>
      <xdr:row>97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1962150" y="20812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101</xdr:row>
      <xdr:rowOff>133350</xdr:rowOff>
    </xdr:from>
    <xdr:to>
      <xdr:col>3</xdr:col>
      <xdr:colOff>85725</xdr:colOff>
      <xdr:row>101</xdr:row>
      <xdr:rowOff>180975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390650" y="21697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101</xdr:row>
      <xdr:rowOff>114300</xdr:rowOff>
    </xdr:from>
    <xdr:to>
      <xdr:col>3</xdr:col>
      <xdr:colOff>666750</xdr:colOff>
      <xdr:row>101</xdr:row>
      <xdr:rowOff>161925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1971675" y="216789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102</xdr:row>
      <xdr:rowOff>66675</xdr:rowOff>
    </xdr:from>
    <xdr:to>
      <xdr:col>3</xdr:col>
      <xdr:colOff>104775</xdr:colOff>
      <xdr:row>102</xdr:row>
      <xdr:rowOff>114300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409700" y="21840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102</xdr:row>
      <xdr:rowOff>114300</xdr:rowOff>
    </xdr:from>
    <xdr:to>
      <xdr:col>3</xdr:col>
      <xdr:colOff>657225</xdr:colOff>
      <xdr:row>102</xdr:row>
      <xdr:rowOff>161925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1962150" y="218884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108</xdr:row>
      <xdr:rowOff>0</xdr:rowOff>
    </xdr:from>
    <xdr:to>
      <xdr:col>3</xdr:col>
      <xdr:colOff>85725</xdr:colOff>
      <xdr:row>108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390650" y="230695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108</xdr:row>
      <xdr:rowOff>0</xdr:rowOff>
    </xdr:from>
    <xdr:to>
      <xdr:col>4</xdr:col>
      <xdr:colOff>123825</xdr:colOff>
      <xdr:row>108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152650" y="230695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108</xdr:row>
      <xdr:rowOff>0</xdr:rowOff>
    </xdr:from>
    <xdr:to>
      <xdr:col>3</xdr:col>
      <xdr:colOff>104775</xdr:colOff>
      <xdr:row>108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409700" y="230695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108</xdr:row>
      <xdr:rowOff>0</xdr:rowOff>
    </xdr:from>
    <xdr:to>
      <xdr:col>4</xdr:col>
      <xdr:colOff>152400</xdr:colOff>
      <xdr:row>108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181225" y="230695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52</xdr:row>
      <xdr:rowOff>123825</xdr:rowOff>
    </xdr:from>
    <xdr:to>
      <xdr:col>3</xdr:col>
      <xdr:colOff>85725</xdr:colOff>
      <xdr:row>52</xdr:row>
      <xdr:rowOff>171450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752600" y="108394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52</xdr:row>
      <xdr:rowOff>114300</xdr:rowOff>
    </xdr:from>
    <xdr:to>
      <xdr:col>3</xdr:col>
      <xdr:colOff>676275</xdr:colOff>
      <xdr:row>52</xdr:row>
      <xdr:rowOff>161925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343150" y="10829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53</xdr:row>
      <xdr:rowOff>114300</xdr:rowOff>
    </xdr:from>
    <xdr:to>
      <xdr:col>3</xdr:col>
      <xdr:colOff>104775</xdr:colOff>
      <xdr:row>53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771650" y="11039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53</xdr:row>
      <xdr:rowOff>123825</xdr:rowOff>
    </xdr:from>
    <xdr:to>
      <xdr:col>3</xdr:col>
      <xdr:colOff>666750</xdr:colOff>
      <xdr:row>53</xdr:row>
      <xdr:rowOff>171450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333625" y="110490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57</xdr:row>
      <xdr:rowOff>114300</xdr:rowOff>
    </xdr:from>
    <xdr:to>
      <xdr:col>3</xdr:col>
      <xdr:colOff>114300</xdr:colOff>
      <xdr:row>57</xdr:row>
      <xdr:rowOff>161925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781175" y="118967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57</xdr:row>
      <xdr:rowOff>123825</xdr:rowOff>
    </xdr:from>
    <xdr:to>
      <xdr:col>3</xdr:col>
      <xdr:colOff>657225</xdr:colOff>
      <xdr:row>57</xdr:row>
      <xdr:rowOff>171450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324100" y="11906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123825</xdr:rowOff>
    </xdr:from>
    <xdr:to>
      <xdr:col>3</xdr:col>
      <xdr:colOff>104775</xdr:colOff>
      <xdr:row>58</xdr:row>
      <xdr:rowOff>171450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771650" y="121158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58</xdr:row>
      <xdr:rowOff>133350</xdr:rowOff>
    </xdr:from>
    <xdr:to>
      <xdr:col>3</xdr:col>
      <xdr:colOff>676275</xdr:colOff>
      <xdr:row>58</xdr:row>
      <xdr:rowOff>180975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343150" y="121253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64</xdr:row>
      <xdr:rowOff>0</xdr:rowOff>
    </xdr:from>
    <xdr:to>
      <xdr:col>3</xdr:col>
      <xdr:colOff>85725</xdr:colOff>
      <xdr:row>64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752600" y="132873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64</xdr:row>
      <xdr:rowOff>0</xdr:rowOff>
    </xdr:from>
    <xdr:to>
      <xdr:col>4</xdr:col>
      <xdr:colOff>123825</xdr:colOff>
      <xdr:row>64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486025" y="132873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64</xdr:row>
      <xdr:rowOff>0</xdr:rowOff>
    </xdr:from>
    <xdr:to>
      <xdr:col>3</xdr:col>
      <xdr:colOff>104775</xdr:colOff>
      <xdr:row>64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771650" y="132873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64</xdr:row>
      <xdr:rowOff>0</xdr:rowOff>
    </xdr:from>
    <xdr:to>
      <xdr:col>4</xdr:col>
      <xdr:colOff>152400</xdr:colOff>
      <xdr:row>64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14600" y="132873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115</xdr:row>
      <xdr:rowOff>123825</xdr:rowOff>
    </xdr:from>
    <xdr:to>
      <xdr:col>3</xdr:col>
      <xdr:colOff>85725</xdr:colOff>
      <xdr:row>115</xdr:row>
      <xdr:rowOff>171450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752600" y="24279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115</xdr:row>
      <xdr:rowOff>123825</xdr:rowOff>
    </xdr:from>
    <xdr:to>
      <xdr:col>3</xdr:col>
      <xdr:colOff>676275</xdr:colOff>
      <xdr:row>115</xdr:row>
      <xdr:rowOff>171450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343150" y="24279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116</xdr:row>
      <xdr:rowOff>123825</xdr:rowOff>
    </xdr:from>
    <xdr:to>
      <xdr:col>3</xdr:col>
      <xdr:colOff>85725</xdr:colOff>
      <xdr:row>116</xdr:row>
      <xdr:rowOff>171450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752600" y="24488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116</xdr:row>
      <xdr:rowOff>133350</xdr:rowOff>
    </xdr:from>
    <xdr:to>
      <xdr:col>3</xdr:col>
      <xdr:colOff>666750</xdr:colOff>
      <xdr:row>116</xdr:row>
      <xdr:rowOff>180975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333625" y="244983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120</xdr:row>
      <xdr:rowOff>123825</xdr:rowOff>
    </xdr:from>
    <xdr:to>
      <xdr:col>3</xdr:col>
      <xdr:colOff>95250</xdr:colOff>
      <xdr:row>120</xdr:row>
      <xdr:rowOff>171450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762125" y="25355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120</xdr:row>
      <xdr:rowOff>123825</xdr:rowOff>
    </xdr:from>
    <xdr:to>
      <xdr:col>3</xdr:col>
      <xdr:colOff>676275</xdr:colOff>
      <xdr:row>120</xdr:row>
      <xdr:rowOff>171450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343150" y="25355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121</xdr:row>
      <xdr:rowOff>123825</xdr:rowOff>
    </xdr:from>
    <xdr:to>
      <xdr:col>3</xdr:col>
      <xdr:colOff>104775</xdr:colOff>
      <xdr:row>121</xdr:row>
      <xdr:rowOff>171450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771650" y="25565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121</xdr:row>
      <xdr:rowOff>133350</xdr:rowOff>
    </xdr:from>
    <xdr:to>
      <xdr:col>3</xdr:col>
      <xdr:colOff>666750</xdr:colOff>
      <xdr:row>121</xdr:row>
      <xdr:rowOff>180975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2333625" y="255746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127</xdr:row>
      <xdr:rowOff>0</xdr:rowOff>
    </xdr:from>
    <xdr:to>
      <xdr:col>3</xdr:col>
      <xdr:colOff>85725</xdr:colOff>
      <xdr:row>127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752600" y="2673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127</xdr:row>
      <xdr:rowOff>0</xdr:rowOff>
    </xdr:from>
    <xdr:to>
      <xdr:col>4</xdr:col>
      <xdr:colOff>123825</xdr:colOff>
      <xdr:row>127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486025" y="2673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127</xdr:row>
      <xdr:rowOff>0</xdr:rowOff>
    </xdr:from>
    <xdr:to>
      <xdr:col>3</xdr:col>
      <xdr:colOff>104775</xdr:colOff>
      <xdr:row>127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771650" y="2673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127</xdr:row>
      <xdr:rowOff>0</xdr:rowOff>
    </xdr:from>
    <xdr:to>
      <xdr:col>4</xdr:col>
      <xdr:colOff>152400</xdr:colOff>
      <xdr:row>127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514600" y="2673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9;%20&#1047;&#1040;&#1052;&#1045;&#1056;/&#1050;&#1054;&#1053;&#1058;&#1056;&#1054;&#1051;&#1068;&#1053;&#1067;&#1049;%20&#1047;&#1040;&#1052;&#1045;&#1056;%202014/&#1050;&#1054;&#1053;&#1058;&#1056;&#1054;&#1051;&#1068;&#1053;&#1067;&#1049;%20&#1047;&#1040;&#1052;&#1045;&#1056;%202014(&#1083;&#1077;&#1090;&#1086;)/&#1055;&#1088;&#1080;&#1083;&#1086;&#1078;&#1077;&#1085;&#1080;&#1077;%202%20&#1055;&#1057;/&#1055;&#1088;&#1080;&#1083;&#1086;&#1078;&#1077;&#1085;&#1080;&#1077;%202-5.2%20(&#1043;&#1072;&#1079;&#1087;&#1088;&#1086;&#1084;&#1085;&#1077;&#1092;&#1090;&#1100;-&#1061;&#1072;&#1085;&#1090;&#1086;&#1089;,&#1047;&#1052;&#1041;,&#1069;&#1085;.-&#1070;&#1075;&#1088;&#1072;%20&#1080;%20&#1090;.&#1076;.)-&#1083;&#1077;&#109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6;&#1069;&#1057;&#1050;%20&#1055;&#1088;&#1080;&#1083;&#1086;&#1078;&#1077;&#1085;&#1080;&#1103;%20&#1087;&#1086;%20&#1083;&#1077;&#1090;.&#1050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НС-3"/>
      <sheetName val="2КНС-4"/>
      <sheetName val=" 3Фоминская"/>
      <sheetName val="4ЮП ГТЭС"/>
      <sheetName val="5Вандрас"/>
      <sheetName val="6Муген"/>
      <sheetName val="7Южный Балык"/>
      <sheetName val="8Западно-Салымская"/>
      <sheetName val="9Эвихон"/>
      <sheetName val="10Лазеевская"/>
      <sheetName val="11Авангард"/>
      <sheetName val="12 ГИБДД"/>
      <sheetName val="13Западная"/>
      <sheetName val="14Самарово"/>
      <sheetName val="средневеш. tg f "/>
      <sheetName val="Потребление по часам"/>
    </sheetNames>
    <sheetDataSet>
      <sheetData sheetId="0">
        <row r="3">
          <cell r="BZ3">
            <v>41808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2_ГИБДД"/>
      <sheetName val="Прил.2_Ярки"/>
      <sheetName val="Прил.2_Западная"/>
      <sheetName val="Прил.2_Самарово"/>
      <sheetName val="Приложение 5 "/>
      <sheetName val="Приложение 7"/>
      <sheetName val="Приложение 11"/>
    </sheetNames>
    <sheetDataSet>
      <sheetData sheetId="0">
        <row r="5">
          <cell r="BZ5">
            <v>41808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1"/>
  <sheetViews>
    <sheetView view="pageBreakPreview" zoomScaleNormal="100" zoomScaleSheetLayoutView="75" workbookViewId="0">
      <selection activeCell="H77" sqref="H77"/>
    </sheetView>
  </sheetViews>
  <sheetFormatPr defaultRowHeight="12.75" x14ac:dyDescent="0.2"/>
  <cols>
    <col min="1" max="1" width="4.42578125" style="307" customWidth="1"/>
    <col min="2" max="2" width="8.140625" style="307" customWidth="1"/>
    <col min="3" max="3" width="8" style="307" customWidth="1"/>
    <col min="4" max="4" width="7.28515625" style="307" customWidth="1"/>
    <col min="5" max="5" width="4.85546875" style="307" customWidth="1"/>
    <col min="6" max="6" width="5.140625" style="307" customWidth="1"/>
    <col min="7" max="7" width="6.28515625" style="307" customWidth="1"/>
    <col min="8" max="18" width="8.28515625" style="307" customWidth="1"/>
    <col min="19" max="34" width="8.140625" style="307" customWidth="1"/>
    <col min="35" max="35" width="8" style="307" customWidth="1"/>
    <col min="36" max="90" width="8.140625" style="307" customWidth="1"/>
    <col min="91" max="16384" width="9.140625" style="307"/>
  </cols>
  <sheetData>
    <row r="1" spans="1:79" ht="18" x14ac:dyDescent="0.25">
      <c r="C1" s="788" t="s">
        <v>0</v>
      </c>
      <c r="D1" s="789"/>
      <c r="H1" s="789"/>
      <c r="BY1" s="790" t="s">
        <v>286</v>
      </c>
    </row>
    <row r="2" spans="1:79" ht="14.25" x14ac:dyDescent="0.2">
      <c r="C2" s="791"/>
      <c r="D2" s="792"/>
      <c r="E2" s="792"/>
      <c r="F2" s="792"/>
    </row>
    <row r="3" spans="1:79" ht="18.75" thickBot="1" x14ac:dyDescent="0.3">
      <c r="B3" s="339"/>
      <c r="C3" s="793" t="s">
        <v>2</v>
      </c>
      <c r="D3" s="793"/>
      <c r="E3" s="793"/>
      <c r="F3" s="794"/>
      <c r="G3" s="793"/>
      <c r="H3" s="793"/>
      <c r="K3" s="1088" t="s">
        <v>287</v>
      </c>
      <c r="L3" s="1088"/>
      <c r="M3" s="1088"/>
      <c r="N3" s="795"/>
      <c r="O3" s="795"/>
      <c r="P3" s="339"/>
      <c r="BY3" s="796" t="s">
        <v>4</v>
      </c>
      <c r="BZ3" s="1089">
        <f>'[1]1КНС-3'!BZ3:CA3</f>
        <v>41808</v>
      </c>
      <c r="CA3" s="1089"/>
    </row>
    <row r="4" spans="1:79" ht="13.5" thickBot="1" x14ac:dyDescent="0.25">
      <c r="B4" s="339"/>
      <c r="C4" s="339"/>
      <c r="D4" s="339"/>
      <c r="E4" s="339"/>
      <c r="F4" s="339"/>
      <c r="G4" s="339"/>
      <c r="H4" s="339"/>
      <c r="I4" s="339"/>
      <c r="J4" s="339"/>
      <c r="K4" s="797"/>
      <c r="L4" s="339"/>
      <c r="M4" s="339"/>
    </row>
    <row r="5" spans="1:79" s="15" customFormat="1" ht="13.5" thickBot="1" x14ac:dyDescent="0.25">
      <c r="A5" s="798" t="s">
        <v>5</v>
      </c>
      <c r="B5" s="799"/>
      <c r="C5" s="799"/>
      <c r="D5" s="800"/>
      <c r="E5" s="800"/>
      <c r="F5" s="801"/>
      <c r="G5" s="802"/>
      <c r="H5" s="803"/>
      <c r="I5" s="804">
        <v>1</v>
      </c>
      <c r="J5" s="805" t="s">
        <v>288</v>
      </c>
      <c r="K5" s="806"/>
      <c r="L5" s="807">
        <v>2</v>
      </c>
      <c r="M5" s="808" t="s">
        <v>288</v>
      </c>
      <c r="N5" s="803"/>
      <c r="O5" s="804">
        <v>3</v>
      </c>
      <c r="P5" s="805" t="s">
        <v>288</v>
      </c>
      <c r="Q5" s="803"/>
      <c r="R5" s="804">
        <v>4</v>
      </c>
      <c r="S5" s="805" t="s">
        <v>288</v>
      </c>
      <c r="T5" s="803"/>
      <c r="U5" s="804">
        <v>5</v>
      </c>
      <c r="V5" s="805" t="s">
        <v>288</v>
      </c>
      <c r="W5" s="803"/>
      <c r="X5" s="804">
        <v>6</v>
      </c>
      <c r="Y5" s="805" t="s">
        <v>288</v>
      </c>
      <c r="Z5" s="803"/>
      <c r="AA5" s="804">
        <v>7</v>
      </c>
      <c r="AB5" s="805" t="s">
        <v>288</v>
      </c>
      <c r="AC5" s="803"/>
      <c r="AD5" s="804">
        <v>8</v>
      </c>
      <c r="AE5" s="805" t="s">
        <v>288</v>
      </c>
      <c r="AF5" s="803"/>
      <c r="AG5" s="804">
        <v>9</v>
      </c>
      <c r="AH5" s="805" t="s">
        <v>288</v>
      </c>
      <c r="AI5" s="803"/>
      <c r="AJ5" s="804">
        <v>10</v>
      </c>
      <c r="AK5" s="805" t="s">
        <v>288</v>
      </c>
      <c r="AL5" s="803"/>
      <c r="AM5" s="804">
        <v>11</v>
      </c>
      <c r="AN5" s="805" t="s">
        <v>288</v>
      </c>
      <c r="AO5" s="803"/>
      <c r="AP5" s="804">
        <v>12</v>
      </c>
      <c r="AQ5" s="805" t="s">
        <v>288</v>
      </c>
      <c r="AR5" s="803"/>
      <c r="AS5" s="804">
        <v>13</v>
      </c>
      <c r="AT5" s="805" t="s">
        <v>288</v>
      </c>
      <c r="AU5" s="803"/>
      <c r="AV5" s="804">
        <v>14</v>
      </c>
      <c r="AW5" s="805" t="s">
        <v>288</v>
      </c>
      <c r="AX5" s="803"/>
      <c r="AY5" s="804">
        <v>15</v>
      </c>
      <c r="AZ5" s="805" t="s">
        <v>288</v>
      </c>
      <c r="BA5" s="803"/>
      <c r="BB5" s="804">
        <v>16</v>
      </c>
      <c r="BC5" s="805" t="s">
        <v>288</v>
      </c>
      <c r="BD5" s="803"/>
      <c r="BE5" s="804">
        <v>17</v>
      </c>
      <c r="BF5" s="805" t="s">
        <v>288</v>
      </c>
      <c r="BG5" s="803"/>
      <c r="BH5" s="804">
        <v>18</v>
      </c>
      <c r="BI5" s="805" t="s">
        <v>288</v>
      </c>
      <c r="BJ5" s="803"/>
      <c r="BK5" s="804">
        <v>19</v>
      </c>
      <c r="BL5" s="805" t="s">
        <v>288</v>
      </c>
      <c r="BM5" s="803"/>
      <c r="BN5" s="804">
        <v>20</v>
      </c>
      <c r="BO5" s="805" t="s">
        <v>288</v>
      </c>
      <c r="BP5" s="803"/>
      <c r="BQ5" s="804">
        <v>21</v>
      </c>
      <c r="BR5" s="805" t="s">
        <v>288</v>
      </c>
      <c r="BS5" s="803"/>
      <c r="BT5" s="804">
        <v>22</v>
      </c>
      <c r="BU5" s="805" t="s">
        <v>288</v>
      </c>
      <c r="BV5" s="809"/>
      <c r="BW5" s="807">
        <v>23</v>
      </c>
      <c r="BX5" s="808" t="s">
        <v>288</v>
      </c>
      <c r="BY5" s="810"/>
      <c r="BZ5" s="807">
        <v>24</v>
      </c>
      <c r="CA5" s="811" t="s">
        <v>288</v>
      </c>
    </row>
    <row r="6" spans="1:79" s="15" customFormat="1" x14ac:dyDescent="0.2">
      <c r="A6" s="798" t="s">
        <v>25</v>
      </c>
      <c r="B6" s="812"/>
      <c r="C6" s="812" t="s">
        <v>289</v>
      </c>
      <c r="D6" s="813"/>
      <c r="E6" s="813"/>
      <c r="F6" s="814"/>
      <c r="G6" s="814"/>
      <c r="H6" s="815" t="s">
        <v>27</v>
      </c>
      <c r="I6" s="816" t="s">
        <v>28</v>
      </c>
      <c r="J6" s="817" t="s">
        <v>29</v>
      </c>
      <c r="K6" s="818" t="s">
        <v>27</v>
      </c>
      <c r="L6" s="819" t="s">
        <v>28</v>
      </c>
      <c r="M6" s="820" t="s">
        <v>29</v>
      </c>
      <c r="N6" s="815" t="s">
        <v>27</v>
      </c>
      <c r="O6" s="816" t="s">
        <v>28</v>
      </c>
      <c r="P6" s="817" t="s">
        <v>29</v>
      </c>
      <c r="Q6" s="815" t="s">
        <v>27</v>
      </c>
      <c r="R6" s="816" t="s">
        <v>28</v>
      </c>
      <c r="S6" s="817" t="s">
        <v>29</v>
      </c>
      <c r="T6" s="815" t="s">
        <v>27</v>
      </c>
      <c r="U6" s="816" t="s">
        <v>28</v>
      </c>
      <c r="V6" s="817" t="s">
        <v>29</v>
      </c>
      <c r="W6" s="815" t="s">
        <v>27</v>
      </c>
      <c r="X6" s="816" t="s">
        <v>28</v>
      </c>
      <c r="Y6" s="817" t="s">
        <v>29</v>
      </c>
      <c r="Z6" s="815" t="s">
        <v>27</v>
      </c>
      <c r="AA6" s="816" t="s">
        <v>28</v>
      </c>
      <c r="AB6" s="817" t="s">
        <v>29</v>
      </c>
      <c r="AC6" s="815" t="s">
        <v>27</v>
      </c>
      <c r="AD6" s="816" t="s">
        <v>28</v>
      </c>
      <c r="AE6" s="817" t="s">
        <v>29</v>
      </c>
      <c r="AF6" s="815" t="s">
        <v>27</v>
      </c>
      <c r="AG6" s="816" t="s">
        <v>28</v>
      </c>
      <c r="AH6" s="817" t="s">
        <v>29</v>
      </c>
      <c r="AI6" s="815" t="s">
        <v>27</v>
      </c>
      <c r="AJ6" s="816" t="s">
        <v>28</v>
      </c>
      <c r="AK6" s="817" t="s">
        <v>29</v>
      </c>
      <c r="AL6" s="815" t="s">
        <v>27</v>
      </c>
      <c r="AM6" s="816" t="s">
        <v>28</v>
      </c>
      <c r="AN6" s="817" t="s">
        <v>29</v>
      </c>
      <c r="AO6" s="815" t="s">
        <v>27</v>
      </c>
      <c r="AP6" s="816" t="s">
        <v>28</v>
      </c>
      <c r="AQ6" s="817" t="s">
        <v>29</v>
      </c>
      <c r="AR6" s="815" t="s">
        <v>27</v>
      </c>
      <c r="AS6" s="816" t="s">
        <v>28</v>
      </c>
      <c r="AT6" s="817" t="s">
        <v>29</v>
      </c>
      <c r="AU6" s="815" t="s">
        <v>27</v>
      </c>
      <c r="AV6" s="816" t="s">
        <v>28</v>
      </c>
      <c r="AW6" s="817" t="s">
        <v>29</v>
      </c>
      <c r="AX6" s="815" t="s">
        <v>27</v>
      </c>
      <c r="AY6" s="816" t="s">
        <v>28</v>
      </c>
      <c r="AZ6" s="817" t="s">
        <v>29</v>
      </c>
      <c r="BA6" s="815" t="s">
        <v>27</v>
      </c>
      <c r="BB6" s="816" t="s">
        <v>28</v>
      </c>
      <c r="BC6" s="817" t="s">
        <v>29</v>
      </c>
      <c r="BD6" s="815" t="s">
        <v>27</v>
      </c>
      <c r="BE6" s="816" t="s">
        <v>28</v>
      </c>
      <c r="BF6" s="817" t="s">
        <v>29</v>
      </c>
      <c r="BG6" s="815" t="s">
        <v>27</v>
      </c>
      <c r="BH6" s="816" t="s">
        <v>28</v>
      </c>
      <c r="BI6" s="817" t="s">
        <v>29</v>
      </c>
      <c r="BJ6" s="815" t="s">
        <v>27</v>
      </c>
      <c r="BK6" s="816" t="s">
        <v>28</v>
      </c>
      <c r="BL6" s="817" t="s">
        <v>29</v>
      </c>
      <c r="BM6" s="815" t="s">
        <v>27</v>
      </c>
      <c r="BN6" s="816" t="s">
        <v>28</v>
      </c>
      <c r="BO6" s="817" t="s">
        <v>29</v>
      </c>
      <c r="BP6" s="815" t="s">
        <v>27</v>
      </c>
      <c r="BQ6" s="816" t="s">
        <v>28</v>
      </c>
      <c r="BR6" s="817" t="s">
        <v>29</v>
      </c>
      <c r="BS6" s="815" t="s">
        <v>27</v>
      </c>
      <c r="BT6" s="816" t="s">
        <v>28</v>
      </c>
      <c r="BU6" s="817" t="s">
        <v>29</v>
      </c>
      <c r="BV6" s="815" t="s">
        <v>27</v>
      </c>
      <c r="BW6" s="816" t="s">
        <v>28</v>
      </c>
      <c r="BX6" s="817" t="s">
        <v>29</v>
      </c>
      <c r="BY6" s="821" t="s">
        <v>27</v>
      </c>
      <c r="BZ6" s="816" t="s">
        <v>28</v>
      </c>
      <c r="CA6" s="817" t="s">
        <v>29</v>
      </c>
    </row>
    <row r="7" spans="1:79" s="15" customFormat="1" ht="13.5" thickBot="1" x14ac:dyDescent="0.25">
      <c r="A7" s="822" t="s">
        <v>30</v>
      </c>
      <c r="B7" s="823"/>
      <c r="C7" s="824" t="s">
        <v>31</v>
      </c>
      <c r="D7" s="825"/>
      <c r="E7" s="825"/>
      <c r="F7" s="826"/>
      <c r="G7" s="826"/>
      <c r="H7" s="827" t="s">
        <v>32</v>
      </c>
      <c r="I7" s="828" t="s">
        <v>33</v>
      </c>
      <c r="J7" s="829" t="s">
        <v>97</v>
      </c>
      <c r="K7" s="830" t="s">
        <v>32</v>
      </c>
      <c r="L7" s="831" t="s">
        <v>33</v>
      </c>
      <c r="M7" s="832" t="s">
        <v>97</v>
      </c>
      <c r="N7" s="827" t="s">
        <v>32</v>
      </c>
      <c r="O7" s="828" t="s">
        <v>33</v>
      </c>
      <c r="P7" s="829" t="s">
        <v>97</v>
      </c>
      <c r="Q7" s="827" t="s">
        <v>32</v>
      </c>
      <c r="R7" s="828" t="s">
        <v>33</v>
      </c>
      <c r="S7" s="829" t="s">
        <v>97</v>
      </c>
      <c r="T7" s="827" t="s">
        <v>32</v>
      </c>
      <c r="U7" s="828" t="s">
        <v>33</v>
      </c>
      <c r="V7" s="829" t="s">
        <v>97</v>
      </c>
      <c r="W7" s="827" t="s">
        <v>32</v>
      </c>
      <c r="X7" s="828" t="s">
        <v>33</v>
      </c>
      <c r="Y7" s="829" t="s">
        <v>97</v>
      </c>
      <c r="Z7" s="827" t="s">
        <v>32</v>
      </c>
      <c r="AA7" s="828" t="s">
        <v>33</v>
      </c>
      <c r="AB7" s="829" t="s">
        <v>97</v>
      </c>
      <c r="AC7" s="827" t="s">
        <v>32</v>
      </c>
      <c r="AD7" s="828" t="s">
        <v>33</v>
      </c>
      <c r="AE7" s="829" t="s">
        <v>97</v>
      </c>
      <c r="AF7" s="827" t="s">
        <v>32</v>
      </c>
      <c r="AG7" s="828" t="s">
        <v>33</v>
      </c>
      <c r="AH7" s="829" t="s">
        <v>97</v>
      </c>
      <c r="AI7" s="827" t="s">
        <v>32</v>
      </c>
      <c r="AJ7" s="828" t="s">
        <v>33</v>
      </c>
      <c r="AK7" s="829" t="s">
        <v>97</v>
      </c>
      <c r="AL7" s="827" t="s">
        <v>32</v>
      </c>
      <c r="AM7" s="828" t="s">
        <v>33</v>
      </c>
      <c r="AN7" s="829" t="s">
        <v>97</v>
      </c>
      <c r="AO7" s="827" t="s">
        <v>32</v>
      </c>
      <c r="AP7" s="828" t="s">
        <v>33</v>
      </c>
      <c r="AQ7" s="829" t="s">
        <v>97</v>
      </c>
      <c r="AR7" s="827" t="s">
        <v>32</v>
      </c>
      <c r="AS7" s="828" t="s">
        <v>33</v>
      </c>
      <c r="AT7" s="829" t="s">
        <v>97</v>
      </c>
      <c r="AU7" s="827" t="s">
        <v>32</v>
      </c>
      <c r="AV7" s="828" t="s">
        <v>33</v>
      </c>
      <c r="AW7" s="829" t="s">
        <v>97</v>
      </c>
      <c r="AX7" s="827" t="s">
        <v>32</v>
      </c>
      <c r="AY7" s="828" t="s">
        <v>33</v>
      </c>
      <c r="AZ7" s="829" t="s">
        <v>97</v>
      </c>
      <c r="BA7" s="827" t="s">
        <v>32</v>
      </c>
      <c r="BB7" s="828" t="s">
        <v>33</v>
      </c>
      <c r="BC7" s="829" t="s">
        <v>97</v>
      </c>
      <c r="BD7" s="827" t="s">
        <v>32</v>
      </c>
      <c r="BE7" s="828" t="s">
        <v>33</v>
      </c>
      <c r="BF7" s="829" t="s">
        <v>97</v>
      </c>
      <c r="BG7" s="827" t="s">
        <v>32</v>
      </c>
      <c r="BH7" s="828" t="s">
        <v>33</v>
      </c>
      <c r="BI7" s="829" t="s">
        <v>97</v>
      </c>
      <c r="BJ7" s="827" t="s">
        <v>32</v>
      </c>
      <c r="BK7" s="828" t="s">
        <v>33</v>
      </c>
      <c r="BL7" s="829" t="s">
        <v>97</v>
      </c>
      <c r="BM7" s="827" t="s">
        <v>32</v>
      </c>
      <c r="BN7" s="828" t="s">
        <v>33</v>
      </c>
      <c r="BO7" s="829" t="s">
        <v>97</v>
      </c>
      <c r="BP7" s="827" t="s">
        <v>32</v>
      </c>
      <c r="BQ7" s="828" t="s">
        <v>33</v>
      </c>
      <c r="BR7" s="829" t="s">
        <v>97</v>
      </c>
      <c r="BS7" s="827" t="s">
        <v>32</v>
      </c>
      <c r="BT7" s="828" t="s">
        <v>33</v>
      </c>
      <c r="BU7" s="829" t="s">
        <v>97</v>
      </c>
      <c r="BV7" s="830" t="s">
        <v>32</v>
      </c>
      <c r="BW7" s="831" t="s">
        <v>33</v>
      </c>
      <c r="BX7" s="832" t="s">
        <v>97</v>
      </c>
      <c r="BY7" s="830" t="s">
        <v>32</v>
      </c>
      <c r="BZ7" s="831" t="s">
        <v>33</v>
      </c>
      <c r="CA7" s="832" t="s">
        <v>97</v>
      </c>
    </row>
    <row r="8" spans="1:79" x14ac:dyDescent="0.2">
      <c r="A8" s="833"/>
      <c r="B8" s="834"/>
      <c r="C8" s="835"/>
      <c r="D8" s="836"/>
      <c r="E8" s="837"/>
      <c r="F8" s="836" t="s">
        <v>36</v>
      </c>
      <c r="G8" s="838"/>
      <c r="H8" s="839">
        <v>23.49131687827207</v>
      </c>
      <c r="I8" s="840">
        <v>4.91</v>
      </c>
      <c r="J8" s="841">
        <v>0.98</v>
      </c>
      <c r="K8" s="839">
        <v>22.874824981699774</v>
      </c>
      <c r="L8" s="840">
        <v>4.78</v>
      </c>
      <c r="M8" s="841">
        <v>0.96</v>
      </c>
      <c r="N8" s="839">
        <v>22.902571666486974</v>
      </c>
      <c r="O8" s="840">
        <v>4.79</v>
      </c>
      <c r="P8" s="841">
        <v>0.94</v>
      </c>
      <c r="Q8" s="839">
        <v>22.939642989710539</v>
      </c>
      <c r="R8" s="840">
        <v>4.8</v>
      </c>
      <c r="S8" s="841">
        <v>0.93</v>
      </c>
      <c r="T8" s="839">
        <v>26.758012023353224</v>
      </c>
      <c r="U8" s="840">
        <v>5.62</v>
      </c>
      <c r="V8" s="841">
        <v>0.97</v>
      </c>
      <c r="W8" s="839">
        <v>32.973153335722337</v>
      </c>
      <c r="X8" s="840">
        <v>6.9</v>
      </c>
      <c r="Y8" s="841">
        <v>1.1399999999999999</v>
      </c>
      <c r="Z8" s="839">
        <v>34.019736156980201</v>
      </c>
      <c r="AA8" s="840">
        <v>7.09</v>
      </c>
      <c r="AB8" s="841">
        <v>1.34</v>
      </c>
      <c r="AC8" s="839">
        <v>34.831791812037309</v>
      </c>
      <c r="AD8" s="840">
        <v>7.25</v>
      </c>
      <c r="AE8" s="841">
        <v>1.42</v>
      </c>
      <c r="AF8" s="839">
        <v>40.537424784710964</v>
      </c>
      <c r="AG8" s="840">
        <v>8.42</v>
      </c>
      <c r="AH8" s="841">
        <v>1.74</v>
      </c>
      <c r="AI8" s="839">
        <v>42.753139182078655</v>
      </c>
      <c r="AJ8" s="840">
        <v>8.84</v>
      </c>
      <c r="AK8" s="841">
        <v>2.02</v>
      </c>
      <c r="AL8" s="839">
        <v>43.848567861899248</v>
      </c>
      <c r="AM8" s="840">
        <v>9.06</v>
      </c>
      <c r="AN8" s="841">
        <v>2.1</v>
      </c>
      <c r="AO8" s="839">
        <v>39.313784861134501</v>
      </c>
      <c r="AP8" s="840">
        <v>8.09</v>
      </c>
      <c r="AQ8" s="841">
        <v>2.02</v>
      </c>
      <c r="AR8" s="839">
        <v>38.758566003803367</v>
      </c>
      <c r="AS8" s="840">
        <v>8.0299999999999994</v>
      </c>
      <c r="AT8" s="841">
        <v>1.76</v>
      </c>
      <c r="AU8" s="839">
        <v>40.86936275019351</v>
      </c>
      <c r="AV8" s="840">
        <v>8.4</v>
      </c>
      <c r="AW8" s="841">
        <v>2.14</v>
      </c>
      <c r="AX8" s="839">
        <v>38.221574155038127</v>
      </c>
      <c r="AY8" s="840">
        <v>7.83</v>
      </c>
      <c r="AZ8" s="841">
        <v>2.1</v>
      </c>
      <c r="BA8" s="839">
        <v>38.18927156686398</v>
      </c>
      <c r="BB8" s="840">
        <v>7.9</v>
      </c>
      <c r="BC8" s="841">
        <v>1.96</v>
      </c>
      <c r="BD8" s="839">
        <v>36.084428325788984</v>
      </c>
      <c r="BE8" s="840">
        <v>7.47</v>
      </c>
      <c r="BF8" s="841">
        <v>1.83</v>
      </c>
      <c r="BG8" s="839">
        <v>39.126655163272169</v>
      </c>
      <c r="BH8" s="840">
        <v>8.02</v>
      </c>
      <c r="BI8" s="841">
        <v>1.94</v>
      </c>
      <c r="BJ8" s="839">
        <v>34.492609275902986</v>
      </c>
      <c r="BK8" s="840">
        <v>7.14</v>
      </c>
      <c r="BL8" s="841">
        <v>1.39</v>
      </c>
      <c r="BM8" s="839">
        <v>33.59902729577184</v>
      </c>
      <c r="BN8" s="840">
        <v>6.99</v>
      </c>
      <c r="BO8" s="841">
        <v>1.1599999999999999</v>
      </c>
      <c r="BP8" s="839">
        <v>37.165903139620873</v>
      </c>
      <c r="BQ8" s="840">
        <v>7.66</v>
      </c>
      <c r="BR8" s="841">
        <v>1.66</v>
      </c>
      <c r="BS8" s="839">
        <v>36.473195711064356</v>
      </c>
      <c r="BT8" s="840">
        <v>7.49</v>
      </c>
      <c r="BU8" s="841">
        <v>1.75</v>
      </c>
      <c r="BV8" s="839">
        <v>28.659944789142955</v>
      </c>
      <c r="BW8" s="840">
        <v>5.92</v>
      </c>
      <c r="BX8" s="841">
        <v>1.38</v>
      </c>
      <c r="BY8" s="839">
        <v>29.799821669759503</v>
      </c>
      <c r="BZ8" s="840">
        <v>6.13</v>
      </c>
      <c r="CA8" s="841">
        <v>1.54</v>
      </c>
    </row>
    <row r="9" spans="1:79" ht="13.5" thickBot="1" x14ac:dyDescent="0.25">
      <c r="A9" s="842"/>
      <c r="B9" s="843"/>
      <c r="C9" s="339"/>
      <c r="D9" s="844" t="s">
        <v>37</v>
      </c>
      <c r="E9" s="339"/>
      <c r="F9" s="845" t="s">
        <v>39</v>
      </c>
      <c r="G9" s="846"/>
      <c r="H9" s="847">
        <v>289.41302394031186</v>
      </c>
      <c r="I9" s="848">
        <v>4.91</v>
      </c>
      <c r="J9" s="841">
        <v>0.98</v>
      </c>
      <c r="K9" s="847">
        <v>281.81784377454119</v>
      </c>
      <c r="L9" s="848">
        <v>4.78</v>
      </c>
      <c r="M9" s="841">
        <v>0.96</v>
      </c>
      <c r="N9" s="847">
        <v>282.15968293111951</v>
      </c>
      <c r="O9" s="848">
        <v>4.79</v>
      </c>
      <c r="P9" s="841">
        <v>0.94</v>
      </c>
      <c r="Q9" s="847">
        <v>282.61640163323381</v>
      </c>
      <c r="R9" s="848">
        <v>4.8</v>
      </c>
      <c r="S9" s="841">
        <v>0.93</v>
      </c>
      <c r="T9" s="847">
        <v>329.65870812771169</v>
      </c>
      <c r="U9" s="848">
        <v>5.62</v>
      </c>
      <c r="V9" s="841">
        <v>0.97</v>
      </c>
      <c r="W9" s="847">
        <v>404.25085989595578</v>
      </c>
      <c r="X9" s="848">
        <v>6.9</v>
      </c>
      <c r="Y9" s="841">
        <v>1.1399999999999999</v>
      </c>
      <c r="Z9" s="847">
        <v>417.08196528457722</v>
      </c>
      <c r="AA9" s="848">
        <v>7.09</v>
      </c>
      <c r="AB9" s="841">
        <v>1.34</v>
      </c>
      <c r="AC9" s="847">
        <v>427.03776761557737</v>
      </c>
      <c r="AD9" s="848">
        <v>7.25</v>
      </c>
      <c r="AE9" s="841">
        <v>1.42</v>
      </c>
      <c r="AF9" s="847">
        <v>496.98882786055634</v>
      </c>
      <c r="AG9" s="848">
        <v>8.42</v>
      </c>
      <c r="AH9" s="841">
        <v>1.74</v>
      </c>
      <c r="AI9" s="847">
        <v>524.15348637228431</v>
      </c>
      <c r="AJ9" s="848">
        <v>8.84</v>
      </c>
      <c r="AK9" s="841">
        <v>2.02</v>
      </c>
      <c r="AL9" s="847">
        <v>537.58344198688474</v>
      </c>
      <c r="AM9" s="848">
        <v>9.06</v>
      </c>
      <c r="AN9" s="841">
        <v>2.1</v>
      </c>
      <c r="AO9" s="847">
        <v>481.98700239750895</v>
      </c>
      <c r="AP9" s="848">
        <v>8.09</v>
      </c>
      <c r="AQ9" s="841">
        <v>2.02</v>
      </c>
      <c r="AR9" s="847">
        <v>475.18001920662925</v>
      </c>
      <c r="AS9" s="848">
        <v>8.0299999999999994</v>
      </c>
      <c r="AT9" s="841">
        <v>1.76</v>
      </c>
      <c r="AU9" s="847">
        <v>501.05838731737242</v>
      </c>
      <c r="AV9" s="848">
        <v>8.4</v>
      </c>
      <c r="AW9" s="841">
        <v>2.14</v>
      </c>
      <c r="AX9" s="847">
        <v>468.59649914076738</v>
      </c>
      <c r="AY9" s="848">
        <v>7.83</v>
      </c>
      <c r="AZ9" s="841">
        <v>2.1</v>
      </c>
      <c r="BA9" s="847">
        <v>470.49182570376422</v>
      </c>
      <c r="BB9" s="848">
        <v>7.9</v>
      </c>
      <c r="BC9" s="841">
        <v>1.96</v>
      </c>
      <c r="BD9" s="847">
        <v>444.56015697372027</v>
      </c>
      <c r="BE9" s="848">
        <v>7.47</v>
      </c>
      <c r="BF9" s="841">
        <v>1.83</v>
      </c>
      <c r="BG9" s="847">
        <v>476.95392644028777</v>
      </c>
      <c r="BH9" s="848">
        <v>8.02</v>
      </c>
      <c r="BI9" s="841">
        <v>1.94</v>
      </c>
      <c r="BJ9" s="847">
        <v>420.46490707325734</v>
      </c>
      <c r="BK9" s="848">
        <v>7.14</v>
      </c>
      <c r="BL9" s="841">
        <v>1.39</v>
      </c>
      <c r="BM9" s="847">
        <v>409.57214273545873</v>
      </c>
      <c r="BN9" s="848">
        <v>6.99</v>
      </c>
      <c r="BO9" s="841">
        <v>1.1599999999999999</v>
      </c>
      <c r="BP9" s="847">
        <v>453.05235927197839</v>
      </c>
      <c r="BQ9" s="848">
        <v>7.66</v>
      </c>
      <c r="BR9" s="841">
        <v>1.66</v>
      </c>
      <c r="BS9" s="847">
        <v>444.6082557178745</v>
      </c>
      <c r="BT9" s="848">
        <v>7.49</v>
      </c>
      <c r="BU9" s="841">
        <v>1.75</v>
      </c>
      <c r="BV9" s="847">
        <v>351.37092311489261</v>
      </c>
      <c r="BW9" s="848">
        <v>5.92</v>
      </c>
      <c r="BX9" s="841">
        <v>1.38</v>
      </c>
      <c r="BY9" s="847">
        <v>365.34581367125145</v>
      </c>
      <c r="BZ9" s="848">
        <v>6.13</v>
      </c>
      <c r="CA9" s="841">
        <v>1.54</v>
      </c>
    </row>
    <row r="10" spans="1:79" s="858" customFormat="1" ht="13.5" customHeight="1" thickBot="1" x14ac:dyDescent="0.25">
      <c r="A10" s="849"/>
      <c r="B10" s="850" t="s">
        <v>35</v>
      </c>
      <c r="C10" s="851">
        <v>25</v>
      </c>
      <c r="D10" s="852" t="s">
        <v>40</v>
      </c>
      <c r="E10" s="853"/>
      <c r="F10" s="853"/>
      <c r="G10" s="854"/>
      <c r="H10" s="855"/>
      <c r="I10" s="856" t="s">
        <v>290</v>
      </c>
      <c r="J10" s="857"/>
      <c r="K10" s="855"/>
      <c r="L10" s="856" t="s">
        <v>290</v>
      </c>
      <c r="M10" s="857"/>
      <c r="N10" s="855"/>
      <c r="O10" s="856" t="s">
        <v>290</v>
      </c>
      <c r="P10" s="857"/>
      <c r="Q10" s="855"/>
      <c r="R10" s="856" t="s">
        <v>290</v>
      </c>
      <c r="S10" s="857"/>
      <c r="T10" s="855"/>
      <c r="U10" s="856" t="s">
        <v>290</v>
      </c>
      <c r="V10" s="857"/>
      <c r="W10" s="855"/>
      <c r="X10" s="856" t="s">
        <v>290</v>
      </c>
      <c r="Y10" s="857"/>
      <c r="Z10" s="855"/>
      <c r="AA10" s="856" t="s">
        <v>290</v>
      </c>
      <c r="AB10" s="857"/>
      <c r="AC10" s="855"/>
      <c r="AD10" s="856" t="s">
        <v>290</v>
      </c>
      <c r="AE10" s="857"/>
      <c r="AF10" s="855"/>
      <c r="AG10" s="856" t="s">
        <v>290</v>
      </c>
      <c r="AH10" s="857"/>
      <c r="AI10" s="855"/>
      <c r="AJ10" s="856" t="s">
        <v>290</v>
      </c>
      <c r="AK10" s="857"/>
      <c r="AL10" s="855"/>
      <c r="AM10" s="856" t="s">
        <v>290</v>
      </c>
      <c r="AN10" s="857"/>
      <c r="AO10" s="855"/>
      <c r="AP10" s="856" t="s">
        <v>290</v>
      </c>
      <c r="AQ10" s="857"/>
      <c r="AR10" s="855"/>
      <c r="AS10" s="856" t="s">
        <v>290</v>
      </c>
      <c r="AT10" s="857"/>
      <c r="AU10" s="855"/>
      <c r="AV10" s="856" t="s">
        <v>290</v>
      </c>
      <c r="AW10" s="857"/>
      <c r="AX10" s="855"/>
      <c r="AY10" s="856" t="s">
        <v>290</v>
      </c>
      <c r="AZ10" s="857"/>
      <c r="BA10" s="855"/>
      <c r="BB10" s="856" t="s">
        <v>290</v>
      </c>
      <c r="BC10" s="857"/>
      <c r="BD10" s="855"/>
      <c r="BE10" s="856" t="s">
        <v>290</v>
      </c>
      <c r="BF10" s="857"/>
      <c r="BG10" s="855"/>
      <c r="BH10" s="856" t="s">
        <v>290</v>
      </c>
      <c r="BI10" s="857"/>
      <c r="BJ10" s="855"/>
      <c r="BK10" s="856" t="s">
        <v>290</v>
      </c>
      <c r="BL10" s="857"/>
      <c r="BM10" s="855"/>
      <c r="BN10" s="856" t="s">
        <v>290</v>
      </c>
      <c r="BO10" s="857"/>
      <c r="BP10" s="855"/>
      <c r="BQ10" s="856" t="s">
        <v>290</v>
      </c>
      <c r="BR10" s="857"/>
      <c r="BS10" s="855"/>
      <c r="BT10" s="856" t="s">
        <v>290</v>
      </c>
      <c r="BU10" s="857"/>
      <c r="BV10" s="855"/>
      <c r="BW10" s="856" t="s">
        <v>290</v>
      </c>
      <c r="BX10" s="857"/>
      <c r="BY10" s="855"/>
      <c r="BZ10" s="856" t="s">
        <v>290</v>
      </c>
      <c r="CA10" s="857"/>
    </row>
    <row r="11" spans="1:79" s="870" customFormat="1" ht="13.5" customHeight="1" x14ac:dyDescent="0.2">
      <c r="A11" s="859"/>
      <c r="B11" s="860"/>
      <c r="C11" s="861"/>
      <c r="D11" s="862"/>
      <c r="E11" s="863"/>
      <c r="F11" s="864" t="s">
        <v>36</v>
      </c>
      <c r="G11" s="865"/>
      <c r="H11" s="866"/>
      <c r="I11" s="867" t="s">
        <v>291</v>
      </c>
      <c r="J11" s="868"/>
      <c r="K11" s="869"/>
      <c r="L11" s="867" t="s">
        <v>291</v>
      </c>
      <c r="M11" s="868"/>
      <c r="N11" s="869"/>
      <c r="O11" s="867" t="s">
        <v>291</v>
      </c>
      <c r="P11" s="868"/>
      <c r="Q11" s="869"/>
      <c r="R11" s="867" t="s">
        <v>291</v>
      </c>
      <c r="S11" s="868"/>
      <c r="T11" s="869"/>
      <c r="U11" s="867" t="s">
        <v>291</v>
      </c>
      <c r="V11" s="868"/>
      <c r="W11" s="869"/>
      <c r="X11" s="867" t="s">
        <v>292</v>
      </c>
      <c r="Y11" s="868"/>
      <c r="Z11" s="869"/>
      <c r="AA11" s="867" t="s">
        <v>292</v>
      </c>
      <c r="AB11" s="868"/>
      <c r="AC11" s="869"/>
      <c r="AD11" s="867" t="s">
        <v>292</v>
      </c>
      <c r="AE11" s="868"/>
      <c r="AF11" s="869"/>
      <c r="AG11" s="867" t="s">
        <v>292</v>
      </c>
      <c r="AH11" s="868"/>
      <c r="AI11" s="869"/>
      <c r="AJ11" s="867" t="s">
        <v>292</v>
      </c>
      <c r="AK11" s="868"/>
      <c r="AL11" s="869"/>
      <c r="AM11" s="867" t="s">
        <v>292</v>
      </c>
      <c r="AN11" s="868"/>
      <c r="AO11" s="869"/>
      <c r="AP11" s="867" t="s">
        <v>292</v>
      </c>
      <c r="AQ11" s="868"/>
      <c r="AR11" s="869"/>
      <c r="AS11" s="867" t="s">
        <v>292</v>
      </c>
      <c r="AT11" s="868"/>
      <c r="AU11" s="869"/>
      <c r="AV11" s="867" t="s">
        <v>292</v>
      </c>
      <c r="AW11" s="868"/>
      <c r="AX11" s="869"/>
      <c r="AY11" s="867" t="s">
        <v>292</v>
      </c>
      <c r="AZ11" s="868"/>
      <c r="BA11" s="869"/>
      <c r="BB11" s="867" t="s">
        <v>291</v>
      </c>
      <c r="BC11" s="868"/>
      <c r="BD11" s="869"/>
      <c r="BE11" s="867" t="s">
        <v>291</v>
      </c>
      <c r="BF11" s="868"/>
      <c r="BG11" s="869"/>
      <c r="BH11" s="867" t="s">
        <v>293</v>
      </c>
      <c r="BI11" s="868"/>
      <c r="BJ11" s="869"/>
      <c r="BK11" s="867" t="s">
        <v>293</v>
      </c>
      <c r="BL11" s="868"/>
      <c r="BM11" s="869"/>
      <c r="BN11" s="867" t="s">
        <v>293</v>
      </c>
      <c r="BO11" s="868"/>
      <c r="BP11" s="869"/>
      <c r="BQ11" s="867" t="s">
        <v>293</v>
      </c>
      <c r="BR11" s="868"/>
      <c r="BS11" s="869"/>
      <c r="BT11" s="867" t="s">
        <v>293</v>
      </c>
      <c r="BU11" s="868"/>
      <c r="BV11" s="869"/>
      <c r="BW11" s="867" t="s">
        <v>292</v>
      </c>
      <c r="BX11" s="868"/>
      <c r="BY11" s="869"/>
      <c r="BZ11" s="867" t="s">
        <v>292</v>
      </c>
      <c r="CA11" s="868"/>
    </row>
    <row r="12" spans="1:79" s="870" customFormat="1" ht="13.5" thickBot="1" x14ac:dyDescent="0.25">
      <c r="A12" s="862"/>
      <c r="B12" s="871"/>
      <c r="C12" s="872"/>
      <c r="D12" s="862" t="s">
        <v>41</v>
      </c>
      <c r="E12" s="871"/>
      <c r="F12" s="873" t="s">
        <v>39</v>
      </c>
      <c r="G12" s="874"/>
      <c r="H12" s="866"/>
      <c r="I12" s="875">
        <v>10</v>
      </c>
      <c r="J12" s="876"/>
      <c r="K12" s="877"/>
      <c r="L12" s="875">
        <v>10</v>
      </c>
      <c r="M12" s="876"/>
      <c r="N12" s="877"/>
      <c r="O12" s="875">
        <v>10</v>
      </c>
      <c r="P12" s="876"/>
      <c r="Q12" s="877"/>
      <c r="R12" s="875">
        <v>10</v>
      </c>
      <c r="S12" s="876"/>
      <c r="T12" s="877"/>
      <c r="U12" s="875">
        <v>10</v>
      </c>
      <c r="V12" s="876"/>
      <c r="W12" s="877"/>
      <c r="X12" s="875">
        <v>10</v>
      </c>
      <c r="Y12" s="876"/>
      <c r="Z12" s="877"/>
      <c r="AA12" s="875">
        <v>10</v>
      </c>
      <c r="AB12" s="876"/>
      <c r="AC12" s="877"/>
      <c r="AD12" s="875">
        <v>10</v>
      </c>
      <c r="AE12" s="876"/>
      <c r="AF12" s="877"/>
      <c r="AG12" s="875">
        <v>10</v>
      </c>
      <c r="AH12" s="876"/>
      <c r="AI12" s="877"/>
      <c r="AJ12" s="875">
        <v>10</v>
      </c>
      <c r="AK12" s="876"/>
      <c r="AL12" s="877"/>
      <c r="AM12" s="875">
        <v>10</v>
      </c>
      <c r="AN12" s="876"/>
      <c r="AO12" s="877"/>
      <c r="AP12" s="875">
        <v>10</v>
      </c>
      <c r="AQ12" s="876"/>
      <c r="AR12" s="877"/>
      <c r="AS12" s="875">
        <v>10</v>
      </c>
      <c r="AT12" s="876"/>
      <c r="AU12" s="877"/>
      <c r="AV12" s="875">
        <v>10</v>
      </c>
      <c r="AW12" s="876"/>
      <c r="AX12" s="877"/>
      <c r="AY12" s="875">
        <v>10</v>
      </c>
      <c r="AZ12" s="876"/>
      <c r="BA12" s="877"/>
      <c r="BB12" s="875">
        <v>10</v>
      </c>
      <c r="BC12" s="876"/>
      <c r="BD12" s="877"/>
      <c r="BE12" s="875">
        <v>10</v>
      </c>
      <c r="BF12" s="876"/>
      <c r="BG12" s="877"/>
      <c r="BH12" s="875">
        <v>10</v>
      </c>
      <c r="BI12" s="876"/>
      <c r="BJ12" s="877"/>
      <c r="BK12" s="875">
        <v>10</v>
      </c>
      <c r="BL12" s="876"/>
      <c r="BM12" s="877"/>
      <c r="BN12" s="875">
        <v>10</v>
      </c>
      <c r="BO12" s="876"/>
      <c r="BP12" s="877"/>
      <c r="BQ12" s="878">
        <v>10</v>
      </c>
      <c r="BR12" s="879"/>
      <c r="BS12" s="880"/>
      <c r="BT12" s="878">
        <v>10</v>
      </c>
      <c r="BU12" s="876"/>
      <c r="BV12" s="877"/>
      <c r="BW12" s="875">
        <v>10</v>
      </c>
      <c r="BX12" s="876"/>
      <c r="BY12" s="877"/>
      <c r="BZ12" s="875">
        <v>10</v>
      </c>
      <c r="CA12" s="876"/>
    </row>
    <row r="13" spans="1:79" s="870" customFormat="1" ht="13.5" thickBot="1" x14ac:dyDescent="0.25">
      <c r="A13" s="862"/>
      <c r="B13" s="871"/>
      <c r="C13" s="881"/>
      <c r="D13" s="882" t="s">
        <v>43</v>
      </c>
      <c r="E13" s="883"/>
      <c r="F13" s="883"/>
      <c r="G13" s="884"/>
      <c r="H13" s="885"/>
      <c r="I13" s="886"/>
      <c r="J13" s="887"/>
      <c r="K13" s="885"/>
      <c r="L13" s="886"/>
      <c r="M13" s="887"/>
      <c r="N13" s="885"/>
      <c r="O13" s="886"/>
      <c r="P13" s="887"/>
      <c r="Q13" s="885"/>
      <c r="R13" s="886"/>
      <c r="S13" s="887"/>
      <c r="T13" s="885"/>
      <c r="U13" s="886"/>
      <c r="V13" s="887"/>
      <c r="W13" s="885"/>
      <c r="X13" s="886"/>
      <c r="Y13" s="887"/>
      <c r="Z13" s="885"/>
      <c r="AA13" s="886"/>
      <c r="AB13" s="887"/>
      <c r="AC13" s="885"/>
      <c r="AD13" s="886"/>
      <c r="AE13" s="887"/>
      <c r="AF13" s="885"/>
      <c r="AG13" s="886"/>
      <c r="AH13" s="887"/>
      <c r="AI13" s="885"/>
      <c r="AJ13" s="886"/>
      <c r="AK13" s="887"/>
      <c r="AL13" s="885"/>
      <c r="AM13" s="886"/>
      <c r="AN13" s="887"/>
      <c r="AO13" s="885"/>
      <c r="AP13" s="886"/>
      <c r="AQ13" s="887"/>
      <c r="AR13" s="885"/>
      <c r="AS13" s="886"/>
      <c r="AT13" s="887"/>
      <c r="AU13" s="885"/>
      <c r="AV13" s="886"/>
      <c r="AW13" s="887"/>
      <c r="AX13" s="885"/>
      <c r="AY13" s="886"/>
      <c r="AZ13" s="887"/>
      <c r="BA13" s="885"/>
      <c r="BB13" s="886"/>
      <c r="BC13" s="887"/>
      <c r="BD13" s="885"/>
      <c r="BE13" s="886"/>
      <c r="BF13" s="887"/>
      <c r="BG13" s="885"/>
      <c r="BH13" s="886"/>
      <c r="BI13" s="887"/>
      <c r="BJ13" s="885"/>
      <c r="BK13" s="886"/>
      <c r="BL13" s="887"/>
      <c r="BM13" s="885"/>
      <c r="BN13" s="886"/>
      <c r="BO13" s="887"/>
      <c r="BP13" s="885"/>
      <c r="BQ13" s="886"/>
      <c r="BR13" s="887"/>
      <c r="BS13" s="885"/>
      <c r="BT13" s="886"/>
      <c r="BU13" s="887"/>
      <c r="BV13" s="885"/>
      <c r="BW13" s="886"/>
      <c r="BX13" s="887"/>
      <c r="BY13" s="885"/>
      <c r="BZ13" s="886"/>
      <c r="CA13" s="887"/>
    </row>
    <row r="14" spans="1:79" s="870" customFormat="1" x14ac:dyDescent="0.2">
      <c r="A14" s="888"/>
      <c r="B14" s="889"/>
      <c r="C14" s="890"/>
      <c r="D14" s="864"/>
      <c r="E14" s="891"/>
      <c r="F14" s="864" t="s">
        <v>36</v>
      </c>
      <c r="G14" s="892"/>
      <c r="H14" s="893">
        <v>16.149279669257091</v>
      </c>
      <c r="I14" s="840">
        <v>3.39</v>
      </c>
      <c r="J14" s="841">
        <v>0.49</v>
      </c>
      <c r="K14" s="893">
        <v>15.460306790594194</v>
      </c>
      <c r="L14" s="840">
        <v>3.26</v>
      </c>
      <c r="M14" s="841">
        <v>0.48</v>
      </c>
      <c r="N14" s="893">
        <v>15.40045989495723</v>
      </c>
      <c r="O14" s="840">
        <v>3.25</v>
      </c>
      <c r="P14" s="841">
        <v>0.46</v>
      </c>
      <c r="Q14" s="893">
        <v>15.609411668804052</v>
      </c>
      <c r="R14" s="840">
        <v>3.28</v>
      </c>
      <c r="S14" s="841">
        <v>0.45</v>
      </c>
      <c r="T14" s="893">
        <v>17.625855747801499</v>
      </c>
      <c r="U14" s="840">
        <v>3.71</v>
      </c>
      <c r="V14" s="841">
        <v>0.46</v>
      </c>
      <c r="W14" s="893">
        <v>21.516910482259274</v>
      </c>
      <c r="X14" s="840">
        <v>4.5199999999999996</v>
      </c>
      <c r="Y14" s="841">
        <v>0.63</v>
      </c>
      <c r="Z14" s="893">
        <v>24.306913632356029</v>
      </c>
      <c r="AA14" s="840">
        <v>5.0599999999999996</v>
      </c>
      <c r="AB14" s="841">
        <v>0.82</v>
      </c>
      <c r="AC14" s="893">
        <v>26.154190853871821</v>
      </c>
      <c r="AD14" s="840">
        <v>5.46</v>
      </c>
      <c r="AE14" s="841">
        <v>0.98</v>
      </c>
      <c r="AF14" s="893">
        <v>26.84312601249972</v>
      </c>
      <c r="AG14" s="840">
        <v>5.59</v>
      </c>
      <c r="AH14" s="841">
        <v>1.08</v>
      </c>
      <c r="AI14" s="893">
        <v>26.012719071624858</v>
      </c>
      <c r="AJ14" s="840">
        <v>5.44</v>
      </c>
      <c r="AK14" s="841">
        <v>0.92</v>
      </c>
      <c r="AL14" s="893">
        <v>25.47214952770295</v>
      </c>
      <c r="AM14" s="840">
        <v>5.34</v>
      </c>
      <c r="AN14" s="841">
        <v>0.82</v>
      </c>
      <c r="AO14" s="893">
        <v>25.338319636368762</v>
      </c>
      <c r="AP14" s="840">
        <v>5.3</v>
      </c>
      <c r="AQ14" s="841">
        <v>0.89</v>
      </c>
      <c r="AR14" s="893">
        <v>25.281626378027109</v>
      </c>
      <c r="AS14" s="840">
        <v>5.27</v>
      </c>
      <c r="AT14" s="841">
        <v>0.99</v>
      </c>
      <c r="AU14" s="893">
        <v>25.686800165173199</v>
      </c>
      <c r="AV14" s="840">
        <v>5.34</v>
      </c>
      <c r="AW14" s="841">
        <v>1.08</v>
      </c>
      <c r="AX14" s="893">
        <v>25.058804839730374</v>
      </c>
      <c r="AY14" s="840">
        <v>5.22</v>
      </c>
      <c r="AZ14" s="841">
        <v>1</v>
      </c>
      <c r="BA14" s="893">
        <v>23.868494169601828</v>
      </c>
      <c r="BB14" s="840">
        <v>4.9800000000000004</v>
      </c>
      <c r="BC14" s="841">
        <v>0.91</v>
      </c>
      <c r="BD14" s="893">
        <v>23.194256843677646</v>
      </c>
      <c r="BE14" s="840">
        <v>4.88</v>
      </c>
      <c r="BF14" s="841">
        <v>0.79</v>
      </c>
      <c r="BG14" s="893">
        <v>22.579546761299877</v>
      </c>
      <c r="BH14" s="840">
        <v>4.71</v>
      </c>
      <c r="BI14" s="841">
        <v>0.7</v>
      </c>
      <c r="BJ14" s="893">
        <v>22.646367657277739</v>
      </c>
      <c r="BK14" s="840">
        <v>4.7300000000000004</v>
      </c>
      <c r="BL14" s="841">
        <v>0.66</v>
      </c>
      <c r="BM14" s="893">
        <v>22.991106844289085</v>
      </c>
      <c r="BN14" s="840">
        <v>4.8099999999999996</v>
      </c>
      <c r="BO14" s="841">
        <v>0.61</v>
      </c>
      <c r="BP14" s="893">
        <v>22.538630872477409</v>
      </c>
      <c r="BQ14" s="840">
        <v>4.72</v>
      </c>
      <c r="BR14" s="841">
        <v>0.56000000000000005</v>
      </c>
      <c r="BS14" s="893">
        <v>20.891448495970597</v>
      </c>
      <c r="BT14" s="840">
        <v>4.37</v>
      </c>
      <c r="BU14" s="841">
        <v>0.56000000000000005</v>
      </c>
      <c r="BV14" s="893">
        <v>20.284147023385874</v>
      </c>
      <c r="BW14" s="840">
        <v>4.22</v>
      </c>
      <c r="BX14" s="841">
        <v>0.7</v>
      </c>
      <c r="BY14" s="893">
        <v>18.58875948997904</v>
      </c>
      <c r="BZ14" s="840">
        <v>3.88</v>
      </c>
      <c r="CA14" s="841">
        <v>0.7</v>
      </c>
    </row>
    <row r="15" spans="1:79" s="870" customFormat="1" ht="13.5" thickBot="1" x14ac:dyDescent="0.25">
      <c r="A15" s="859"/>
      <c r="B15" s="863"/>
      <c r="C15" s="894"/>
      <c r="D15" s="862" t="s">
        <v>37</v>
      </c>
      <c r="E15" s="863"/>
      <c r="F15" s="873" t="s">
        <v>39</v>
      </c>
      <c r="G15" s="895"/>
      <c r="H15" s="896">
        <v>197.99016874509192</v>
      </c>
      <c r="I15" s="848">
        <v>3.39</v>
      </c>
      <c r="J15" s="841">
        <v>0.49</v>
      </c>
      <c r="K15" s="896">
        <v>190.47097966012046</v>
      </c>
      <c r="L15" s="848">
        <v>3.26</v>
      </c>
      <c r="M15" s="841">
        <v>0.48</v>
      </c>
      <c r="N15" s="896">
        <v>189.73366590587307</v>
      </c>
      <c r="O15" s="848">
        <v>3.25</v>
      </c>
      <c r="P15" s="841">
        <v>0.46</v>
      </c>
      <c r="Q15" s="896">
        <v>191.37138705953765</v>
      </c>
      <c r="R15" s="848">
        <v>3.28</v>
      </c>
      <c r="S15" s="841">
        <v>0.45</v>
      </c>
      <c r="T15" s="896">
        <v>216.09299146804634</v>
      </c>
      <c r="U15" s="848">
        <v>3.71</v>
      </c>
      <c r="V15" s="841">
        <v>0.46</v>
      </c>
      <c r="W15" s="896">
        <v>263.79732251249868</v>
      </c>
      <c r="X15" s="848">
        <v>4.5199999999999996</v>
      </c>
      <c r="Y15" s="841">
        <v>0.63</v>
      </c>
      <c r="Z15" s="896">
        <v>296.30127717841998</v>
      </c>
      <c r="AA15" s="848">
        <v>5.0599999999999996</v>
      </c>
      <c r="AB15" s="841">
        <v>0.82</v>
      </c>
      <c r="AC15" s="896">
        <v>320.65037986846846</v>
      </c>
      <c r="AD15" s="848">
        <v>5.46</v>
      </c>
      <c r="AE15" s="841">
        <v>0.98</v>
      </c>
      <c r="AF15" s="896">
        <v>329.09672491324653</v>
      </c>
      <c r="AG15" s="848">
        <v>5.59</v>
      </c>
      <c r="AH15" s="841">
        <v>1.08</v>
      </c>
      <c r="AI15" s="896">
        <v>0</v>
      </c>
      <c r="AJ15" s="848">
        <v>5.44</v>
      </c>
      <c r="AK15" s="841">
        <v>0.92</v>
      </c>
      <c r="AL15" s="896">
        <v>0</v>
      </c>
      <c r="AM15" s="848">
        <v>5.34</v>
      </c>
      <c r="AN15" s="841">
        <v>0.82</v>
      </c>
      <c r="AO15" s="896">
        <v>310.64779874188099</v>
      </c>
      <c r="AP15" s="848">
        <v>5.3</v>
      </c>
      <c r="AQ15" s="841">
        <v>0.89</v>
      </c>
      <c r="AR15" s="896">
        <v>309.95273939461231</v>
      </c>
      <c r="AS15" s="848">
        <v>5.27</v>
      </c>
      <c r="AT15" s="841">
        <v>0.99</v>
      </c>
      <c r="AU15" s="896">
        <v>314.92017002502337</v>
      </c>
      <c r="AV15" s="848">
        <v>5.34</v>
      </c>
      <c r="AW15" s="841">
        <v>1.08</v>
      </c>
      <c r="AX15" s="896">
        <v>307.22094733509437</v>
      </c>
      <c r="AY15" s="848">
        <v>5.22</v>
      </c>
      <c r="AZ15" s="841">
        <v>1</v>
      </c>
      <c r="BA15" s="896">
        <v>292.62773851931837</v>
      </c>
      <c r="BB15" s="848">
        <v>4.9800000000000004</v>
      </c>
      <c r="BC15" s="841">
        <v>0.91</v>
      </c>
      <c r="BD15" s="896">
        <v>285.7532443141086</v>
      </c>
      <c r="BE15" s="848">
        <v>4.88</v>
      </c>
      <c r="BF15" s="841">
        <v>0.79</v>
      </c>
      <c r="BG15" s="896">
        <v>275.2446750202455</v>
      </c>
      <c r="BH15" s="848">
        <v>4.71</v>
      </c>
      <c r="BI15" s="841">
        <v>0.7</v>
      </c>
      <c r="BJ15" s="896">
        <v>276.05922174221564</v>
      </c>
      <c r="BK15" s="848">
        <v>4.7300000000000004</v>
      </c>
      <c r="BL15" s="841">
        <v>0.66</v>
      </c>
      <c r="BM15" s="896">
        <v>280.26159243188397</v>
      </c>
      <c r="BN15" s="848">
        <v>4.8099999999999996</v>
      </c>
      <c r="BO15" s="841">
        <v>0.61</v>
      </c>
      <c r="BP15" s="896">
        <v>274.74591033549956</v>
      </c>
      <c r="BQ15" s="848">
        <v>4.72</v>
      </c>
      <c r="BR15" s="841">
        <v>0.56000000000000005</v>
      </c>
      <c r="BS15" s="896">
        <v>254.66675716588156</v>
      </c>
      <c r="BT15" s="848">
        <v>4.37</v>
      </c>
      <c r="BU15" s="841">
        <v>0.56000000000000005</v>
      </c>
      <c r="BV15" s="896">
        <v>247.26375221507382</v>
      </c>
      <c r="BW15" s="848">
        <v>4.22</v>
      </c>
      <c r="BX15" s="841">
        <v>0.7</v>
      </c>
      <c r="BY15" s="896">
        <v>227.89819134714301</v>
      </c>
      <c r="BZ15" s="848">
        <v>3.88</v>
      </c>
      <c r="CA15" s="841">
        <v>0.7</v>
      </c>
    </row>
    <row r="16" spans="1:79" s="858" customFormat="1" ht="13.5" customHeight="1" thickBot="1" x14ac:dyDescent="0.25">
      <c r="A16" s="849"/>
      <c r="B16" s="897" t="s">
        <v>44</v>
      </c>
      <c r="C16" s="851">
        <v>25</v>
      </c>
      <c r="D16" s="852" t="s">
        <v>40</v>
      </c>
      <c r="E16" s="853"/>
      <c r="F16" s="853"/>
      <c r="G16" s="854"/>
      <c r="H16" s="855"/>
      <c r="I16" s="856" t="s">
        <v>290</v>
      </c>
      <c r="J16" s="857"/>
      <c r="K16" s="855"/>
      <c r="L16" s="856" t="s">
        <v>290</v>
      </c>
      <c r="M16" s="857"/>
      <c r="N16" s="855"/>
      <c r="O16" s="856" t="s">
        <v>290</v>
      </c>
      <c r="P16" s="857"/>
      <c r="Q16" s="855"/>
      <c r="R16" s="856" t="s">
        <v>290</v>
      </c>
      <c r="S16" s="857"/>
      <c r="T16" s="855"/>
      <c r="U16" s="856" t="s">
        <v>290</v>
      </c>
      <c r="V16" s="857"/>
      <c r="W16" s="855"/>
      <c r="X16" s="856" t="s">
        <v>290</v>
      </c>
      <c r="Y16" s="857"/>
      <c r="Z16" s="855"/>
      <c r="AA16" s="856" t="s">
        <v>290</v>
      </c>
      <c r="AB16" s="857"/>
      <c r="AC16" s="855"/>
      <c r="AD16" s="856" t="s">
        <v>290</v>
      </c>
      <c r="AE16" s="857"/>
      <c r="AF16" s="855"/>
      <c r="AG16" s="856" t="s">
        <v>290</v>
      </c>
      <c r="AH16" s="857"/>
      <c r="AI16" s="855"/>
      <c r="AJ16" s="856" t="s">
        <v>290</v>
      </c>
      <c r="AK16" s="857"/>
      <c r="AL16" s="855"/>
      <c r="AM16" s="856" t="s">
        <v>290</v>
      </c>
      <c r="AN16" s="857"/>
      <c r="AO16" s="855"/>
      <c r="AP16" s="856" t="s">
        <v>290</v>
      </c>
      <c r="AQ16" s="857"/>
      <c r="AR16" s="855"/>
      <c r="AS16" s="856" t="s">
        <v>290</v>
      </c>
      <c r="AT16" s="857"/>
      <c r="AU16" s="855"/>
      <c r="AV16" s="856" t="s">
        <v>290</v>
      </c>
      <c r="AW16" s="857"/>
      <c r="AX16" s="855"/>
      <c r="AY16" s="856" t="s">
        <v>290</v>
      </c>
      <c r="AZ16" s="857"/>
      <c r="BA16" s="855"/>
      <c r="BB16" s="856" t="s">
        <v>290</v>
      </c>
      <c r="BC16" s="857"/>
      <c r="BD16" s="855"/>
      <c r="BE16" s="856" t="s">
        <v>290</v>
      </c>
      <c r="BF16" s="857"/>
      <c r="BG16" s="855"/>
      <c r="BH16" s="856" t="s">
        <v>290</v>
      </c>
      <c r="BI16" s="857"/>
      <c r="BJ16" s="855"/>
      <c r="BK16" s="856" t="s">
        <v>290</v>
      </c>
      <c r="BL16" s="857"/>
      <c r="BM16" s="855"/>
      <c r="BN16" s="856" t="s">
        <v>290</v>
      </c>
      <c r="BO16" s="857"/>
      <c r="BP16" s="855"/>
      <c r="BQ16" s="856" t="s">
        <v>290</v>
      </c>
      <c r="BR16" s="857"/>
      <c r="BS16" s="855"/>
      <c r="BT16" s="856" t="s">
        <v>290</v>
      </c>
      <c r="BU16" s="857"/>
      <c r="BV16" s="855"/>
      <c r="BW16" s="856" t="s">
        <v>290</v>
      </c>
      <c r="BX16" s="857"/>
      <c r="BY16" s="855"/>
      <c r="BZ16" s="856" t="s">
        <v>290</v>
      </c>
      <c r="CA16" s="857"/>
    </row>
    <row r="17" spans="1:80" s="870" customFormat="1" ht="13.5" customHeight="1" x14ac:dyDescent="0.2">
      <c r="A17" s="859"/>
      <c r="B17" s="860"/>
      <c r="C17" s="861"/>
      <c r="D17" s="862"/>
      <c r="E17" s="863"/>
      <c r="F17" s="864" t="s">
        <v>36</v>
      </c>
      <c r="G17" s="865"/>
      <c r="H17" s="866"/>
      <c r="I17" s="867" t="s">
        <v>292</v>
      </c>
      <c r="J17" s="868"/>
      <c r="K17" s="869"/>
      <c r="L17" s="867" t="s">
        <v>291</v>
      </c>
      <c r="M17" s="868"/>
      <c r="N17" s="869"/>
      <c r="O17" s="867" t="s">
        <v>291</v>
      </c>
      <c r="P17" s="868"/>
      <c r="Q17" s="869"/>
      <c r="R17" s="867" t="s">
        <v>292</v>
      </c>
      <c r="S17" s="868"/>
      <c r="T17" s="869"/>
      <c r="U17" s="867" t="s">
        <v>292</v>
      </c>
      <c r="V17" s="868"/>
      <c r="W17" s="869"/>
      <c r="X17" s="867" t="s">
        <v>292</v>
      </c>
      <c r="Y17" s="868"/>
      <c r="Z17" s="869"/>
      <c r="AA17" s="867" t="s">
        <v>293</v>
      </c>
      <c r="AB17" s="868"/>
      <c r="AC17" s="869"/>
      <c r="AD17" s="867" t="s">
        <v>292</v>
      </c>
      <c r="AE17" s="868"/>
      <c r="AF17" s="869"/>
      <c r="AG17" s="867" t="s">
        <v>292</v>
      </c>
      <c r="AH17" s="868"/>
      <c r="AI17" s="869"/>
      <c r="AJ17" s="867" t="s">
        <v>292</v>
      </c>
      <c r="AK17" s="868"/>
      <c r="AL17" s="869"/>
      <c r="AM17" s="867" t="s">
        <v>292</v>
      </c>
      <c r="AN17" s="868"/>
      <c r="AO17" s="869"/>
      <c r="AP17" s="867" t="s">
        <v>292</v>
      </c>
      <c r="AQ17" s="868"/>
      <c r="AR17" s="869"/>
      <c r="AS17" s="867" t="s">
        <v>292</v>
      </c>
      <c r="AT17" s="868"/>
      <c r="AU17" s="869"/>
      <c r="AV17" s="867" t="s">
        <v>292</v>
      </c>
      <c r="AW17" s="868"/>
      <c r="AX17" s="869"/>
      <c r="AY17" s="867" t="s">
        <v>292</v>
      </c>
      <c r="AZ17" s="868"/>
      <c r="BA17" s="869"/>
      <c r="BB17" s="867" t="s">
        <v>292</v>
      </c>
      <c r="BC17" s="868"/>
      <c r="BD17" s="869"/>
      <c r="BE17" s="867" t="s">
        <v>291</v>
      </c>
      <c r="BF17" s="868"/>
      <c r="BG17" s="869"/>
      <c r="BH17" s="867" t="s">
        <v>293</v>
      </c>
      <c r="BI17" s="868"/>
      <c r="BJ17" s="869"/>
      <c r="BK17" s="867" t="s">
        <v>293</v>
      </c>
      <c r="BL17" s="868"/>
      <c r="BM17" s="869"/>
      <c r="BN17" s="867" t="s">
        <v>293</v>
      </c>
      <c r="BO17" s="868"/>
      <c r="BP17" s="869"/>
      <c r="BQ17" s="867" t="s">
        <v>293</v>
      </c>
      <c r="BR17" s="868"/>
      <c r="BS17" s="869"/>
      <c r="BT17" s="867" t="s">
        <v>293</v>
      </c>
      <c r="BU17" s="868"/>
      <c r="BV17" s="869"/>
      <c r="BW17" s="867" t="s">
        <v>293</v>
      </c>
      <c r="BX17" s="868"/>
      <c r="BY17" s="869"/>
      <c r="BZ17" s="867" t="s">
        <v>292</v>
      </c>
      <c r="CA17" s="868"/>
      <c r="CB17" s="898"/>
    </row>
    <row r="18" spans="1:80" s="870" customFormat="1" ht="13.5" thickBot="1" x14ac:dyDescent="0.25">
      <c r="A18" s="862"/>
      <c r="B18" s="863"/>
      <c r="C18" s="894"/>
      <c r="D18" s="862" t="s">
        <v>41</v>
      </c>
      <c r="E18" s="871"/>
      <c r="F18" s="873" t="s">
        <v>39</v>
      </c>
      <c r="G18" s="899"/>
      <c r="H18" s="866"/>
      <c r="I18" s="875">
        <v>10</v>
      </c>
      <c r="J18" s="876"/>
      <c r="K18" s="877"/>
      <c r="L18" s="875">
        <v>10</v>
      </c>
      <c r="M18" s="876"/>
      <c r="N18" s="877"/>
      <c r="O18" s="875">
        <v>10</v>
      </c>
      <c r="P18" s="876"/>
      <c r="Q18" s="877"/>
      <c r="R18" s="875">
        <v>10</v>
      </c>
      <c r="S18" s="876"/>
      <c r="T18" s="877"/>
      <c r="U18" s="875">
        <v>10</v>
      </c>
      <c r="V18" s="876"/>
      <c r="W18" s="877"/>
      <c r="X18" s="875">
        <v>10</v>
      </c>
      <c r="Y18" s="876"/>
      <c r="Z18" s="877"/>
      <c r="AA18" s="875">
        <v>10</v>
      </c>
      <c r="AB18" s="876"/>
      <c r="AC18" s="877"/>
      <c r="AD18" s="875">
        <v>10</v>
      </c>
      <c r="AE18" s="876"/>
      <c r="AF18" s="877"/>
      <c r="AG18" s="875">
        <v>10</v>
      </c>
      <c r="AH18" s="876"/>
      <c r="AI18" s="877"/>
      <c r="AJ18" s="875">
        <v>10</v>
      </c>
      <c r="AK18" s="876"/>
      <c r="AL18" s="877"/>
      <c r="AM18" s="875">
        <v>10</v>
      </c>
      <c r="AN18" s="876"/>
      <c r="AO18" s="877"/>
      <c r="AP18" s="875">
        <v>10</v>
      </c>
      <c r="AQ18" s="876"/>
      <c r="AR18" s="877"/>
      <c r="AS18" s="875">
        <v>10</v>
      </c>
      <c r="AT18" s="876"/>
      <c r="AU18" s="877"/>
      <c r="AV18" s="875">
        <v>10</v>
      </c>
      <c r="AW18" s="876"/>
      <c r="AX18" s="877"/>
      <c r="AY18" s="875">
        <v>10</v>
      </c>
      <c r="AZ18" s="876"/>
      <c r="BA18" s="877"/>
      <c r="BB18" s="875">
        <v>10</v>
      </c>
      <c r="BC18" s="876"/>
      <c r="BD18" s="877"/>
      <c r="BE18" s="875">
        <v>10</v>
      </c>
      <c r="BF18" s="876"/>
      <c r="BG18" s="877"/>
      <c r="BH18" s="875">
        <v>10</v>
      </c>
      <c r="BI18" s="876"/>
      <c r="BJ18" s="877"/>
      <c r="BK18" s="875">
        <v>10</v>
      </c>
      <c r="BL18" s="876"/>
      <c r="BM18" s="877"/>
      <c r="BN18" s="875">
        <v>10</v>
      </c>
      <c r="BO18" s="876"/>
      <c r="BP18" s="877"/>
      <c r="BQ18" s="875">
        <v>10</v>
      </c>
      <c r="BR18" s="876"/>
      <c r="BS18" s="877"/>
      <c r="BT18" s="875">
        <v>10</v>
      </c>
      <c r="BU18" s="876"/>
      <c r="BV18" s="877"/>
      <c r="BW18" s="875">
        <v>10</v>
      </c>
      <c r="BX18" s="876"/>
      <c r="BY18" s="877"/>
      <c r="BZ18" s="875">
        <v>10</v>
      </c>
      <c r="CA18" s="876"/>
      <c r="CB18" s="898"/>
    </row>
    <row r="19" spans="1:80" ht="13.5" thickBot="1" x14ac:dyDescent="0.25">
      <c r="A19" s="844"/>
      <c r="B19" s="339"/>
      <c r="C19" s="900"/>
      <c r="D19" s="901" t="s">
        <v>43</v>
      </c>
      <c r="E19" s="902"/>
      <c r="F19" s="902"/>
      <c r="G19" s="903"/>
      <c r="H19" s="904"/>
      <c r="I19" s="905"/>
      <c r="J19" s="906"/>
      <c r="K19" s="904"/>
      <c r="L19" s="905"/>
      <c r="M19" s="906"/>
      <c r="N19" s="904"/>
      <c r="O19" s="905"/>
      <c r="P19" s="906"/>
      <c r="Q19" s="904"/>
      <c r="R19" s="905"/>
      <c r="S19" s="906"/>
      <c r="T19" s="904"/>
      <c r="U19" s="905"/>
      <c r="V19" s="906"/>
      <c r="W19" s="904"/>
      <c r="X19" s="905"/>
      <c r="Y19" s="906"/>
      <c r="Z19" s="904"/>
      <c r="AA19" s="905"/>
      <c r="AB19" s="906"/>
      <c r="AC19" s="904"/>
      <c r="AD19" s="905"/>
      <c r="AE19" s="906"/>
      <c r="AF19" s="904"/>
      <c r="AG19" s="905"/>
      <c r="AH19" s="906"/>
      <c r="AI19" s="904"/>
      <c r="AJ19" s="905"/>
      <c r="AK19" s="906"/>
      <c r="AL19" s="904"/>
      <c r="AM19" s="905"/>
      <c r="AN19" s="906"/>
      <c r="AO19" s="904"/>
      <c r="AP19" s="905"/>
      <c r="AQ19" s="906"/>
      <c r="AR19" s="904"/>
      <c r="AS19" s="905"/>
      <c r="AT19" s="906"/>
      <c r="AU19" s="904"/>
      <c r="AV19" s="905"/>
      <c r="AW19" s="906"/>
      <c r="AX19" s="904"/>
      <c r="AY19" s="905"/>
      <c r="AZ19" s="906"/>
      <c r="BA19" s="904"/>
      <c r="BB19" s="905"/>
      <c r="BC19" s="906"/>
      <c r="BD19" s="904"/>
      <c r="BE19" s="905"/>
      <c r="BF19" s="906"/>
      <c r="BG19" s="904"/>
      <c r="BH19" s="905"/>
      <c r="BI19" s="906"/>
      <c r="BJ19" s="904"/>
      <c r="BK19" s="905"/>
      <c r="BL19" s="906"/>
      <c r="BM19" s="904"/>
      <c r="BN19" s="905"/>
      <c r="BO19" s="906"/>
      <c r="BP19" s="904"/>
      <c r="BQ19" s="905"/>
      <c r="BR19" s="906"/>
      <c r="BS19" s="904"/>
      <c r="BT19" s="905"/>
      <c r="BU19" s="906"/>
      <c r="BV19" s="904"/>
      <c r="BW19" s="905"/>
      <c r="BX19" s="906"/>
      <c r="BY19" s="904"/>
      <c r="BZ19" s="905"/>
      <c r="CA19" s="906"/>
    </row>
    <row r="20" spans="1:80" x14ac:dyDescent="0.2">
      <c r="A20" s="836"/>
      <c r="B20" s="837"/>
      <c r="C20" s="837"/>
      <c r="D20" s="836"/>
      <c r="E20" s="837"/>
      <c r="F20" s="907" t="s">
        <v>36</v>
      </c>
      <c r="G20" s="908"/>
      <c r="H20" s="909">
        <v>39.640596547529157</v>
      </c>
      <c r="I20" s="910">
        <v>8.3000000000000007</v>
      </c>
      <c r="J20" s="911">
        <v>1.47</v>
      </c>
      <c r="K20" s="909">
        <v>38.33513177229397</v>
      </c>
      <c r="L20" s="910">
        <v>8.0399999999999991</v>
      </c>
      <c r="M20" s="911">
        <v>1.44</v>
      </c>
      <c r="N20" s="909">
        <v>38.3030315614442</v>
      </c>
      <c r="O20" s="910">
        <v>8.0399999999999991</v>
      </c>
      <c r="P20" s="911">
        <v>1.4</v>
      </c>
      <c r="Q20" s="909">
        <v>38.549054658514592</v>
      </c>
      <c r="R20" s="910">
        <v>8.08</v>
      </c>
      <c r="S20" s="911">
        <v>1.3800000000000001</v>
      </c>
      <c r="T20" s="909">
        <v>44.383867771154726</v>
      </c>
      <c r="U20" s="910">
        <v>9.33</v>
      </c>
      <c r="V20" s="911">
        <v>1.43</v>
      </c>
      <c r="W20" s="909">
        <v>54.490063817981607</v>
      </c>
      <c r="X20" s="910">
        <v>11.42</v>
      </c>
      <c r="Y20" s="911">
        <v>1.77</v>
      </c>
      <c r="Z20" s="909">
        <v>58.32664978933623</v>
      </c>
      <c r="AA20" s="910">
        <v>12.149999999999999</v>
      </c>
      <c r="AB20" s="911">
        <v>2.16</v>
      </c>
      <c r="AC20" s="909">
        <v>60.985982665909134</v>
      </c>
      <c r="AD20" s="910">
        <v>12.71</v>
      </c>
      <c r="AE20" s="911">
        <v>2.4</v>
      </c>
      <c r="AF20" s="909">
        <v>67.380550797210688</v>
      </c>
      <c r="AG20" s="910">
        <v>14.01</v>
      </c>
      <c r="AH20" s="911">
        <v>2.8200000000000003</v>
      </c>
      <c r="AI20" s="909">
        <v>68.765858253703513</v>
      </c>
      <c r="AJ20" s="910">
        <v>14.280000000000001</v>
      </c>
      <c r="AK20" s="911">
        <v>2.94</v>
      </c>
      <c r="AL20" s="909">
        <v>69.320717389602194</v>
      </c>
      <c r="AM20" s="910">
        <v>14.4</v>
      </c>
      <c r="AN20" s="911">
        <v>2.92</v>
      </c>
      <c r="AO20" s="909">
        <v>64.652104497503259</v>
      </c>
      <c r="AP20" s="910">
        <v>13.39</v>
      </c>
      <c r="AQ20" s="911">
        <v>2.91</v>
      </c>
      <c r="AR20" s="909">
        <v>64.040192381830479</v>
      </c>
      <c r="AS20" s="910">
        <v>13.299999999999999</v>
      </c>
      <c r="AT20" s="911">
        <v>2.75</v>
      </c>
      <c r="AU20" s="909">
        <v>66.556162915366713</v>
      </c>
      <c r="AV20" s="910">
        <v>13.74</v>
      </c>
      <c r="AW20" s="911">
        <v>3.22</v>
      </c>
      <c r="AX20" s="909">
        <v>63.280378994768498</v>
      </c>
      <c r="AY20" s="910">
        <v>13.05</v>
      </c>
      <c r="AZ20" s="911">
        <v>3.1</v>
      </c>
      <c r="BA20" s="909">
        <v>62.057765736465811</v>
      </c>
      <c r="BB20" s="910">
        <v>12.88</v>
      </c>
      <c r="BC20" s="911">
        <v>2.87</v>
      </c>
      <c r="BD20" s="909">
        <v>59.278685169466627</v>
      </c>
      <c r="BE20" s="910">
        <v>12.35</v>
      </c>
      <c r="BF20" s="911">
        <v>2.62</v>
      </c>
      <c r="BG20" s="909">
        <v>61.706201924572042</v>
      </c>
      <c r="BH20" s="910">
        <v>12.73</v>
      </c>
      <c r="BI20" s="911">
        <v>2.6399999999999997</v>
      </c>
      <c r="BJ20" s="909">
        <v>57.138976933180729</v>
      </c>
      <c r="BK20" s="910">
        <v>11.870000000000001</v>
      </c>
      <c r="BL20" s="911">
        <v>2.0499999999999998</v>
      </c>
      <c r="BM20" s="909">
        <v>56.590134140060925</v>
      </c>
      <c r="BN20" s="910">
        <v>11.8</v>
      </c>
      <c r="BO20" s="911">
        <v>1.77</v>
      </c>
      <c r="BP20" s="909">
        <v>59.704534012098279</v>
      </c>
      <c r="BQ20" s="910">
        <v>12.379999999999999</v>
      </c>
      <c r="BR20" s="911">
        <v>2.2199999999999998</v>
      </c>
      <c r="BS20" s="909">
        <v>57.364644207034956</v>
      </c>
      <c r="BT20" s="910">
        <v>11.86</v>
      </c>
      <c r="BU20" s="911">
        <v>2.31</v>
      </c>
      <c r="BV20" s="909">
        <v>48.944091812528825</v>
      </c>
      <c r="BW20" s="910">
        <v>10.14</v>
      </c>
      <c r="BX20" s="911">
        <v>2.08</v>
      </c>
      <c r="BY20" s="909">
        <v>48.388581159738543</v>
      </c>
      <c r="BZ20" s="910">
        <v>10.01</v>
      </c>
      <c r="CA20" s="911">
        <v>2.2400000000000002</v>
      </c>
    </row>
    <row r="21" spans="1:80" ht="13.5" thickBot="1" x14ac:dyDescent="0.25">
      <c r="A21" s="912"/>
      <c r="B21" s="913" t="s">
        <v>165</v>
      </c>
      <c r="C21" s="913"/>
      <c r="D21" s="912"/>
      <c r="E21" s="913"/>
      <c r="F21" s="914" t="s">
        <v>39</v>
      </c>
      <c r="G21" s="915"/>
      <c r="H21" s="916">
        <v>487.40319268540378</v>
      </c>
      <c r="I21" s="917">
        <v>8.3000000000000007</v>
      </c>
      <c r="J21" s="918">
        <v>1.47</v>
      </c>
      <c r="K21" s="916">
        <v>472.28882343466165</v>
      </c>
      <c r="L21" s="917">
        <v>8.0399999999999991</v>
      </c>
      <c r="M21" s="918">
        <v>1.44</v>
      </c>
      <c r="N21" s="916">
        <v>471.89334883699257</v>
      </c>
      <c r="O21" s="917">
        <v>8.0399999999999991</v>
      </c>
      <c r="P21" s="918">
        <v>1.4</v>
      </c>
      <c r="Q21" s="916">
        <v>473.98778869277146</v>
      </c>
      <c r="R21" s="917">
        <v>8.08</v>
      </c>
      <c r="S21" s="918">
        <v>1.3800000000000001</v>
      </c>
      <c r="T21" s="916">
        <v>545.75169959575805</v>
      </c>
      <c r="U21" s="917">
        <v>9.33</v>
      </c>
      <c r="V21" s="918">
        <v>1.43</v>
      </c>
      <c r="W21" s="916">
        <v>668.04818240845452</v>
      </c>
      <c r="X21" s="917">
        <v>11.42</v>
      </c>
      <c r="Y21" s="918">
        <v>1.77</v>
      </c>
      <c r="Z21" s="916">
        <v>713.38324246299726</v>
      </c>
      <c r="AA21" s="917">
        <v>12.149999999999999</v>
      </c>
      <c r="AB21" s="918">
        <v>2.16</v>
      </c>
      <c r="AC21" s="916">
        <v>747.68814748404588</v>
      </c>
      <c r="AD21" s="917">
        <v>12.71</v>
      </c>
      <c r="AE21" s="918">
        <v>2.4</v>
      </c>
      <c r="AF21" s="916">
        <v>826.08555277380287</v>
      </c>
      <c r="AG21" s="917">
        <v>14.01</v>
      </c>
      <c r="AH21" s="918">
        <v>2.8200000000000003</v>
      </c>
      <c r="AI21" s="916">
        <v>524.15348637228431</v>
      </c>
      <c r="AJ21" s="917">
        <v>14.280000000000001</v>
      </c>
      <c r="AK21" s="918">
        <v>2.94</v>
      </c>
      <c r="AL21" s="916">
        <v>537.58344198688474</v>
      </c>
      <c r="AM21" s="917">
        <v>14.4</v>
      </c>
      <c r="AN21" s="918">
        <v>2.92</v>
      </c>
      <c r="AO21" s="916">
        <v>792.63480113938999</v>
      </c>
      <c r="AP21" s="917">
        <v>13.39</v>
      </c>
      <c r="AQ21" s="918">
        <v>2.91</v>
      </c>
      <c r="AR21" s="916">
        <v>785.13275860124156</v>
      </c>
      <c r="AS21" s="917">
        <v>13.299999999999999</v>
      </c>
      <c r="AT21" s="918">
        <v>2.75</v>
      </c>
      <c r="AU21" s="916">
        <v>815.97855734239579</v>
      </c>
      <c r="AV21" s="917">
        <v>13.74</v>
      </c>
      <c r="AW21" s="918">
        <v>3.22</v>
      </c>
      <c r="AX21" s="916">
        <v>775.81744647586174</v>
      </c>
      <c r="AY21" s="917">
        <v>13.05</v>
      </c>
      <c r="AZ21" s="918">
        <v>3.1</v>
      </c>
      <c r="BA21" s="916">
        <v>763.11956422308253</v>
      </c>
      <c r="BB21" s="917">
        <v>12.88</v>
      </c>
      <c r="BC21" s="918">
        <v>2.87</v>
      </c>
      <c r="BD21" s="916">
        <v>730.31340128782881</v>
      </c>
      <c r="BE21" s="917">
        <v>12.35</v>
      </c>
      <c r="BF21" s="918">
        <v>2.62</v>
      </c>
      <c r="BG21" s="916">
        <v>752.19860146053327</v>
      </c>
      <c r="BH21" s="917">
        <v>12.73</v>
      </c>
      <c r="BI21" s="918">
        <v>2.6399999999999997</v>
      </c>
      <c r="BJ21" s="916">
        <v>696.52412881547298</v>
      </c>
      <c r="BK21" s="917">
        <v>11.870000000000001</v>
      </c>
      <c r="BL21" s="918">
        <v>2.0499999999999998</v>
      </c>
      <c r="BM21" s="916">
        <v>689.83373516734264</v>
      </c>
      <c r="BN21" s="917">
        <v>11.8</v>
      </c>
      <c r="BO21" s="918">
        <v>1.77</v>
      </c>
      <c r="BP21" s="916">
        <v>727.79826960747801</v>
      </c>
      <c r="BQ21" s="917">
        <v>12.379999999999999</v>
      </c>
      <c r="BR21" s="918">
        <v>2.2199999999999998</v>
      </c>
      <c r="BS21" s="916">
        <v>699.27501288375606</v>
      </c>
      <c r="BT21" s="917">
        <v>11.86</v>
      </c>
      <c r="BU21" s="918">
        <v>2.31</v>
      </c>
      <c r="BV21" s="916">
        <v>598.6346753299664</v>
      </c>
      <c r="BW21" s="917">
        <v>10.14</v>
      </c>
      <c r="BX21" s="918">
        <v>2.08</v>
      </c>
      <c r="BY21" s="916">
        <v>593.24400501839443</v>
      </c>
      <c r="BZ21" s="917">
        <v>10.01</v>
      </c>
      <c r="CA21" s="918">
        <v>2.2400000000000002</v>
      </c>
    </row>
    <row r="22" spans="1:80" x14ac:dyDescent="0.2">
      <c r="A22" s="919"/>
      <c r="B22" s="837"/>
      <c r="C22" s="920"/>
      <c r="D22" s="919"/>
      <c r="E22" s="1090"/>
      <c r="F22" s="1090"/>
      <c r="G22" s="838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837"/>
      <c r="AH22" s="837"/>
      <c r="AI22" s="837"/>
      <c r="AJ22" s="837"/>
      <c r="AK22" s="837"/>
      <c r="AL22" s="837"/>
      <c r="AM22" s="837"/>
      <c r="AN22" s="837"/>
      <c r="AO22" s="837"/>
      <c r="AP22" s="837"/>
      <c r="AQ22" s="837"/>
      <c r="AR22" s="837"/>
      <c r="AS22" s="837"/>
      <c r="AT22" s="837"/>
      <c r="AU22" s="837"/>
      <c r="AV22" s="837"/>
      <c r="AW22" s="837"/>
      <c r="AX22" s="837"/>
      <c r="AY22" s="837"/>
      <c r="AZ22" s="837"/>
      <c r="BA22" s="837"/>
      <c r="BB22" s="837"/>
      <c r="BC22" s="837"/>
      <c r="BD22" s="837"/>
      <c r="BE22" s="837"/>
      <c r="BF22" s="837"/>
      <c r="BG22" s="837"/>
      <c r="BH22" s="837"/>
      <c r="BI22" s="837"/>
      <c r="BJ22" s="837"/>
      <c r="BK22" s="837"/>
      <c r="BL22" s="837"/>
      <c r="BM22" s="837"/>
      <c r="BN22" s="837"/>
      <c r="BO22" s="837"/>
      <c r="BP22" s="837"/>
      <c r="BQ22" s="837"/>
      <c r="BR22" s="837"/>
      <c r="BS22" s="837"/>
      <c r="BT22" s="837"/>
      <c r="BU22" s="837"/>
      <c r="BV22" s="837"/>
      <c r="BW22" s="837"/>
      <c r="BX22" s="837"/>
      <c r="BY22" s="837"/>
      <c r="BZ22" s="837"/>
      <c r="CA22" s="837"/>
    </row>
    <row r="23" spans="1:80" x14ac:dyDescent="0.2">
      <c r="A23" s="921" t="s">
        <v>50</v>
      </c>
      <c r="B23" s="339"/>
      <c r="C23" s="922">
        <v>0.98134212987515279</v>
      </c>
      <c r="D23" s="921" t="s">
        <v>51</v>
      </c>
      <c r="E23" s="1091">
        <v>0.19592521230286161</v>
      </c>
      <c r="F23" s="1091"/>
      <c r="G23" s="843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</row>
    <row r="24" spans="1:80" ht="13.5" thickBot="1" x14ac:dyDescent="0.25">
      <c r="A24" s="921"/>
      <c r="B24" s="913"/>
      <c r="C24" s="922"/>
      <c r="D24" s="923"/>
      <c r="G24" s="924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3"/>
      <c r="AS24" s="913"/>
      <c r="AT24" s="913"/>
      <c r="AU24" s="913"/>
      <c r="AV24" s="913"/>
      <c r="AW24" s="913"/>
      <c r="AX24" s="913"/>
      <c r="AY24" s="913"/>
      <c r="AZ24" s="913"/>
      <c r="BA24" s="913"/>
      <c r="BB24" s="913"/>
      <c r="BC24" s="913"/>
      <c r="BD24" s="913"/>
      <c r="BE24" s="913"/>
      <c r="BF24" s="913"/>
      <c r="BG24" s="913"/>
      <c r="BH24" s="913"/>
      <c r="BI24" s="913"/>
      <c r="BJ24" s="913"/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913"/>
      <c r="BV24" s="913"/>
      <c r="BW24" s="913"/>
      <c r="BX24" s="913"/>
      <c r="BY24" s="913"/>
      <c r="BZ24" s="913"/>
      <c r="CA24" s="913"/>
    </row>
    <row r="25" spans="1:80" x14ac:dyDescent="0.2">
      <c r="A25" s="833" t="s">
        <v>62</v>
      </c>
      <c r="B25" s="925"/>
      <c r="C25" s="926"/>
      <c r="D25" s="927" t="s">
        <v>98</v>
      </c>
      <c r="E25" s="928"/>
      <c r="F25" s="927" t="s">
        <v>99</v>
      </c>
      <c r="G25" s="929"/>
      <c r="H25" s="930"/>
      <c r="I25" s="931"/>
      <c r="J25" s="931"/>
      <c r="K25" s="930"/>
      <c r="L25" s="931"/>
      <c r="M25" s="931"/>
      <c r="N25" s="930"/>
      <c r="O25" s="931"/>
      <c r="P25" s="931"/>
      <c r="Q25" s="930"/>
      <c r="R25" s="931"/>
      <c r="S25" s="931"/>
      <c r="T25" s="930"/>
      <c r="U25" s="931"/>
      <c r="V25" s="931"/>
      <c r="W25" s="930"/>
      <c r="X25" s="931"/>
      <c r="Y25" s="931"/>
      <c r="Z25" s="930"/>
      <c r="AA25" s="931"/>
      <c r="AB25" s="931"/>
      <c r="AC25" s="930"/>
      <c r="AD25" s="931"/>
      <c r="AE25" s="931"/>
      <c r="AF25" s="930"/>
      <c r="AG25" s="931"/>
      <c r="AH25" s="931"/>
      <c r="AI25" s="930"/>
      <c r="AJ25" s="931"/>
      <c r="AK25" s="931"/>
      <c r="AL25" s="930"/>
      <c r="AM25" s="931"/>
      <c r="AN25" s="931"/>
      <c r="AO25" s="930"/>
      <c r="AP25" s="931"/>
      <c r="AQ25" s="931"/>
      <c r="AR25" s="930"/>
      <c r="AS25" s="931"/>
      <c r="AT25" s="931"/>
      <c r="AU25" s="930"/>
      <c r="AV25" s="931"/>
      <c r="AW25" s="931"/>
      <c r="AX25" s="930"/>
      <c r="AY25" s="931"/>
      <c r="AZ25" s="931"/>
      <c r="BA25" s="930"/>
      <c r="BB25" s="931"/>
      <c r="BC25" s="931"/>
      <c r="BD25" s="930"/>
      <c r="BE25" s="931"/>
      <c r="BF25" s="931"/>
      <c r="BG25" s="930"/>
      <c r="BH25" s="931"/>
      <c r="BI25" s="931"/>
      <c r="BJ25" s="930"/>
      <c r="BK25" s="931"/>
      <c r="BL25" s="931"/>
      <c r="BM25" s="930"/>
      <c r="BN25" s="931"/>
      <c r="BO25" s="931"/>
      <c r="BP25" s="930"/>
      <c r="BQ25" s="931"/>
      <c r="BR25" s="931"/>
      <c r="BS25" s="930"/>
      <c r="BT25" s="931"/>
      <c r="BU25" s="931"/>
      <c r="BV25" s="930"/>
      <c r="BW25" s="931"/>
      <c r="BX25" s="931"/>
      <c r="BY25" s="930"/>
      <c r="BZ25" s="931"/>
      <c r="CA25" s="931"/>
    </row>
    <row r="26" spans="1:80" ht="13.5" thickBot="1" x14ac:dyDescent="0.25">
      <c r="A26" s="912"/>
      <c r="B26" s="932" t="s">
        <v>63</v>
      </c>
      <c r="C26" s="933"/>
      <c r="D26" s="934" t="s">
        <v>100</v>
      </c>
      <c r="E26" s="935" t="s">
        <v>101</v>
      </c>
      <c r="F26" s="935" t="s">
        <v>100</v>
      </c>
      <c r="G26" s="936" t="s">
        <v>101</v>
      </c>
      <c r="H26" s="930"/>
      <c r="I26" s="931"/>
      <c r="J26" s="931"/>
      <c r="K26" s="930"/>
      <c r="L26" s="931"/>
      <c r="M26" s="931"/>
      <c r="N26" s="930"/>
      <c r="O26" s="931"/>
      <c r="P26" s="931"/>
      <c r="Q26" s="930"/>
      <c r="R26" s="931"/>
      <c r="S26" s="931"/>
      <c r="T26" s="930"/>
      <c r="U26" s="931"/>
      <c r="V26" s="931"/>
      <c r="W26" s="930"/>
      <c r="X26" s="931"/>
      <c r="Y26" s="931"/>
      <c r="Z26" s="930"/>
      <c r="AA26" s="931"/>
      <c r="AB26" s="931"/>
      <c r="AC26" s="930"/>
      <c r="AD26" s="931"/>
      <c r="AE26" s="931"/>
      <c r="AF26" s="930"/>
      <c r="AG26" s="931"/>
      <c r="AH26" s="931"/>
      <c r="AI26" s="930"/>
      <c r="AJ26" s="931"/>
      <c r="AK26" s="931"/>
      <c r="AL26" s="930"/>
      <c r="AM26" s="931"/>
      <c r="AN26" s="931"/>
      <c r="AO26" s="930"/>
      <c r="AP26" s="931"/>
      <c r="AQ26" s="931"/>
      <c r="AR26" s="930"/>
      <c r="AS26" s="931"/>
      <c r="AT26" s="931"/>
      <c r="AU26" s="930"/>
      <c r="AV26" s="931"/>
      <c r="AW26" s="931"/>
      <c r="AX26" s="930"/>
      <c r="AY26" s="931"/>
      <c r="AZ26" s="931"/>
      <c r="BA26" s="930"/>
      <c r="BB26" s="931"/>
      <c r="BC26" s="931"/>
      <c r="BD26" s="930"/>
      <c r="BE26" s="931"/>
      <c r="BF26" s="931"/>
      <c r="BG26" s="930"/>
      <c r="BH26" s="931"/>
      <c r="BI26" s="931"/>
      <c r="BJ26" s="930"/>
      <c r="BK26" s="931"/>
      <c r="BL26" s="931"/>
      <c r="BM26" s="930"/>
      <c r="BN26" s="931"/>
      <c r="BO26" s="931"/>
      <c r="BP26" s="930"/>
      <c r="BQ26" s="931"/>
      <c r="BR26" s="931"/>
      <c r="BS26" s="930"/>
      <c r="BT26" s="931"/>
      <c r="BU26" s="931"/>
      <c r="BV26" s="930"/>
      <c r="BW26" s="931"/>
      <c r="BX26" s="931"/>
      <c r="BY26" s="930"/>
      <c r="BZ26" s="931"/>
      <c r="CA26" s="931"/>
    </row>
    <row r="27" spans="1:80" x14ac:dyDescent="0.2">
      <c r="A27" s="937">
        <v>1</v>
      </c>
      <c r="B27" s="938" t="s">
        <v>294</v>
      </c>
      <c r="C27" s="939"/>
      <c r="D27" s="940"/>
      <c r="E27" s="941"/>
      <c r="F27" s="942"/>
      <c r="G27" s="943"/>
      <c r="H27" s="944">
        <v>65.644485193344622</v>
      </c>
      <c r="I27" s="945">
        <v>1.1100000000000001</v>
      </c>
      <c r="J27" s="946">
        <v>0.24</v>
      </c>
      <c r="K27" s="944">
        <v>62.46252510105078</v>
      </c>
      <c r="L27" s="945">
        <v>1.06</v>
      </c>
      <c r="M27" s="946">
        <v>0.21</v>
      </c>
      <c r="N27" s="944">
        <v>62.352770220401389</v>
      </c>
      <c r="O27" s="945">
        <v>1.06</v>
      </c>
      <c r="P27" s="946">
        <v>0.2</v>
      </c>
      <c r="Q27" s="944">
        <v>63.489157076281984</v>
      </c>
      <c r="R27" s="945">
        <v>1.08</v>
      </c>
      <c r="S27" s="946">
        <v>0.2</v>
      </c>
      <c r="T27" s="944">
        <v>72.60262875425471</v>
      </c>
      <c r="U27" s="945">
        <v>1.24</v>
      </c>
      <c r="V27" s="946">
        <v>0.2</v>
      </c>
      <c r="W27" s="944">
        <v>91.323991932876268</v>
      </c>
      <c r="X27" s="945">
        <v>1.56</v>
      </c>
      <c r="Y27" s="946">
        <v>0.25</v>
      </c>
      <c r="Z27" s="944">
        <v>110.35013635910735</v>
      </c>
      <c r="AA27" s="945">
        <v>1.86</v>
      </c>
      <c r="AB27" s="946">
        <v>0.43</v>
      </c>
      <c r="AC27" s="944">
        <v>122.67007299029493</v>
      </c>
      <c r="AD27" s="945">
        <v>2.06</v>
      </c>
      <c r="AE27" s="946">
        <v>0.51</v>
      </c>
      <c r="AF27" s="944">
        <v>123.79257472489326</v>
      </c>
      <c r="AG27" s="945">
        <v>2.08</v>
      </c>
      <c r="AH27" s="946">
        <v>0.51</v>
      </c>
      <c r="AI27" s="944">
        <v>161.22298143997668</v>
      </c>
      <c r="AJ27" s="945">
        <v>2.65</v>
      </c>
      <c r="AK27" s="946">
        <v>0.87</v>
      </c>
      <c r="AL27" s="944">
        <v>171.83290185306055</v>
      </c>
      <c r="AM27" s="945">
        <v>2.81</v>
      </c>
      <c r="AN27" s="946">
        <v>0.97</v>
      </c>
      <c r="AO27" s="944">
        <v>175.09108477644253</v>
      </c>
      <c r="AP27" s="945">
        <v>2.83</v>
      </c>
      <c r="AQ27" s="946">
        <v>1.08</v>
      </c>
      <c r="AR27" s="944">
        <v>118.04368345312197</v>
      </c>
      <c r="AS27" s="945">
        <v>1.98</v>
      </c>
      <c r="AT27" s="946">
        <v>0.5</v>
      </c>
      <c r="AU27" s="944">
        <v>158.52594569528773</v>
      </c>
      <c r="AV27" s="945">
        <v>2.58</v>
      </c>
      <c r="AW27" s="946">
        <v>0.93</v>
      </c>
      <c r="AX27" s="944">
        <v>175.0691380970288</v>
      </c>
      <c r="AY27" s="945">
        <v>2.81</v>
      </c>
      <c r="AZ27" s="946">
        <v>1.1299999999999999</v>
      </c>
      <c r="BA27" s="944">
        <v>139.31715114212935</v>
      </c>
      <c r="BB27" s="945">
        <v>2.27</v>
      </c>
      <c r="BC27" s="946">
        <v>0.81</v>
      </c>
      <c r="BD27" s="944">
        <v>154.59051006146049</v>
      </c>
      <c r="BE27" s="945">
        <v>2.5</v>
      </c>
      <c r="BF27" s="946">
        <v>0.95</v>
      </c>
      <c r="BG27" s="944">
        <v>156.21273654359396</v>
      </c>
      <c r="BH27" s="945">
        <v>2.5299999999999998</v>
      </c>
      <c r="BI27" s="946">
        <v>0.95</v>
      </c>
      <c r="BJ27" s="944">
        <v>104.74077759958051</v>
      </c>
      <c r="BK27" s="945">
        <v>1.75</v>
      </c>
      <c r="BL27" s="946">
        <v>0.47</v>
      </c>
      <c r="BM27" s="944">
        <v>84.582888896371543</v>
      </c>
      <c r="BN27" s="945">
        <v>1.44</v>
      </c>
      <c r="BO27" s="946">
        <v>0.26</v>
      </c>
      <c r="BP27" s="944">
        <v>142.34683536222039</v>
      </c>
      <c r="BQ27" s="945">
        <v>2.2999999999999998</v>
      </c>
      <c r="BR27" s="946">
        <v>0.88</v>
      </c>
      <c r="BS27" s="944">
        <v>148.77853661959728</v>
      </c>
      <c r="BT27" s="945">
        <v>2.38</v>
      </c>
      <c r="BU27" s="946">
        <v>0.98</v>
      </c>
      <c r="BV27" s="944">
        <v>112.60851479200852</v>
      </c>
      <c r="BW27" s="945">
        <v>1.84</v>
      </c>
      <c r="BX27" s="946">
        <v>0.64</v>
      </c>
      <c r="BY27" s="944">
        <v>109.14452030345994</v>
      </c>
      <c r="BZ27" s="945">
        <v>1.78</v>
      </c>
      <c r="CA27" s="946">
        <v>0.63</v>
      </c>
    </row>
    <row r="28" spans="1:80" x14ac:dyDescent="0.2">
      <c r="A28" s="947">
        <v>2</v>
      </c>
      <c r="B28" s="948" t="s">
        <v>295</v>
      </c>
      <c r="C28" s="949"/>
      <c r="D28" s="950"/>
      <c r="E28" s="951"/>
      <c r="F28" s="952"/>
      <c r="G28" s="953"/>
      <c r="H28" s="954">
        <v>78.973162104525073</v>
      </c>
      <c r="I28" s="955">
        <v>1.35</v>
      </c>
      <c r="J28" s="956">
        <v>0.21</v>
      </c>
      <c r="K28" s="954">
        <v>75.37093498750103</v>
      </c>
      <c r="L28" s="955">
        <v>1.29</v>
      </c>
      <c r="M28" s="956">
        <v>0.19</v>
      </c>
      <c r="N28" s="954">
        <v>74.709724835958625</v>
      </c>
      <c r="O28" s="955">
        <v>1.29</v>
      </c>
      <c r="P28" s="956">
        <v>0.08</v>
      </c>
      <c r="Q28" s="954">
        <v>74.171107599788726</v>
      </c>
      <c r="R28" s="955">
        <v>1.28</v>
      </c>
      <c r="S28" s="956">
        <v>0.09</v>
      </c>
      <c r="T28" s="954">
        <v>81.056870025239789</v>
      </c>
      <c r="U28" s="955">
        <v>1.4</v>
      </c>
      <c r="V28" s="956">
        <v>0.08</v>
      </c>
      <c r="W28" s="954">
        <v>100.92293531203428</v>
      </c>
      <c r="X28" s="955">
        <v>1.72</v>
      </c>
      <c r="Y28" s="956">
        <v>0.3</v>
      </c>
      <c r="Z28" s="954">
        <v>109.56768997393375</v>
      </c>
      <c r="AA28" s="955">
        <v>1.87</v>
      </c>
      <c r="AB28" s="956">
        <v>0.31</v>
      </c>
      <c r="AC28" s="954">
        <v>121.44919973336272</v>
      </c>
      <c r="AD28" s="955">
        <v>2.0699999999999998</v>
      </c>
      <c r="AE28" s="956">
        <v>0.36</v>
      </c>
      <c r="AF28" s="954">
        <v>124.13757418687746</v>
      </c>
      <c r="AG28" s="955">
        <v>2.11</v>
      </c>
      <c r="AH28" s="956">
        <v>0.4</v>
      </c>
      <c r="AI28" s="954">
        <v>113.87283236994219</v>
      </c>
      <c r="AJ28" s="955">
        <v>1.95</v>
      </c>
      <c r="AK28" s="956">
        <v>0.28000000000000003</v>
      </c>
      <c r="AL28" s="954">
        <v>108.48126429849069</v>
      </c>
      <c r="AM28" s="955">
        <v>1.86</v>
      </c>
      <c r="AN28" s="956">
        <v>0.25</v>
      </c>
      <c r="AO28" s="954">
        <v>108.15428977131259</v>
      </c>
      <c r="AP28" s="955">
        <v>1.85</v>
      </c>
      <c r="AQ28" s="956">
        <v>0.28000000000000003</v>
      </c>
      <c r="AR28" s="954">
        <v>110.90134304267849</v>
      </c>
      <c r="AS28" s="955">
        <v>1.89</v>
      </c>
      <c r="AT28" s="956">
        <v>0.33</v>
      </c>
      <c r="AU28" s="954">
        <v>116.31287354993491</v>
      </c>
      <c r="AV28" s="955">
        <v>1.97</v>
      </c>
      <c r="AW28" s="956">
        <v>0.41</v>
      </c>
      <c r="AX28" s="954">
        <v>110.23350234506557</v>
      </c>
      <c r="AY28" s="955">
        <v>1.88</v>
      </c>
      <c r="AZ28" s="956">
        <v>0.32</v>
      </c>
      <c r="BA28" s="954">
        <v>101.49242180734262</v>
      </c>
      <c r="BB28" s="955">
        <v>1.73</v>
      </c>
      <c r="BC28" s="956">
        <v>0.3</v>
      </c>
      <c r="BD28" s="954">
        <v>94.750093790526179</v>
      </c>
      <c r="BE28" s="955">
        <v>1.62</v>
      </c>
      <c r="BF28" s="956">
        <v>0.25</v>
      </c>
      <c r="BG28" s="954">
        <v>90.493355624647364</v>
      </c>
      <c r="BH28" s="955">
        <v>1.55</v>
      </c>
      <c r="BI28" s="956">
        <v>0.22</v>
      </c>
      <c r="BJ28" s="954">
        <v>94.580676463638312</v>
      </c>
      <c r="BK28" s="955">
        <v>1.62</v>
      </c>
      <c r="BL28" s="956">
        <v>0.23</v>
      </c>
      <c r="BM28" s="954">
        <v>92.132635912328567</v>
      </c>
      <c r="BN28" s="955">
        <v>1.58</v>
      </c>
      <c r="BO28" s="956">
        <v>0.21</v>
      </c>
      <c r="BP28" s="954">
        <v>92.058261510374379</v>
      </c>
      <c r="BQ28" s="955">
        <v>1.58</v>
      </c>
      <c r="BR28" s="956">
        <v>0.2</v>
      </c>
      <c r="BS28" s="954">
        <v>86.406034936613111</v>
      </c>
      <c r="BT28" s="955">
        <v>1.48</v>
      </c>
      <c r="BU28" s="956">
        <v>0.21</v>
      </c>
      <c r="BV28" s="954">
        <v>89.339556468724425</v>
      </c>
      <c r="BW28" s="955">
        <v>1.52</v>
      </c>
      <c r="BX28" s="956">
        <v>0.28000000000000003</v>
      </c>
      <c r="BY28" s="954">
        <v>86.156258422597489</v>
      </c>
      <c r="BZ28" s="955">
        <v>1.46</v>
      </c>
      <c r="CA28" s="956">
        <v>0.3</v>
      </c>
    </row>
    <row r="29" spans="1:80" x14ac:dyDescent="0.2">
      <c r="A29" s="947">
        <v>3</v>
      </c>
      <c r="B29" s="948" t="s">
        <v>296</v>
      </c>
      <c r="C29" s="949"/>
      <c r="D29" s="940"/>
      <c r="E29" s="941"/>
      <c r="F29" s="942"/>
      <c r="G29" s="943"/>
      <c r="H29" s="954">
        <v>72.898859456879961</v>
      </c>
      <c r="I29" s="955">
        <v>1.24</v>
      </c>
      <c r="J29" s="956">
        <v>0.23</v>
      </c>
      <c r="K29" s="954">
        <v>67.67944444492889</v>
      </c>
      <c r="L29" s="955">
        <v>1.1499999999999999</v>
      </c>
      <c r="M29" s="956">
        <v>0.22</v>
      </c>
      <c r="N29" s="954">
        <v>67.67944444492889</v>
      </c>
      <c r="O29" s="955">
        <v>1.1499999999999999</v>
      </c>
      <c r="P29" s="956">
        <v>0.22</v>
      </c>
      <c r="Q29" s="954">
        <v>70.520231213872833</v>
      </c>
      <c r="R29" s="955">
        <v>1.2</v>
      </c>
      <c r="S29" s="956">
        <v>0.22</v>
      </c>
      <c r="T29" s="954">
        <v>86.666658099381777</v>
      </c>
      <c r="U29" s="955">
        <v>1.48</v>
      </c>
      <c r="V29" s="956">
        <v>0.24</v>
      </c>
      <c r="W29" s="954">
        <v>111.42283854389872</v>
      </c>
      <c r="X29" s="955">
        <v>1.91</v>
      </c>
      <c r="Y29" s="956">
        <v>0.26</v>
      </c>
      <c r="Z29" s="954">
        <v>118.04368345312197</v>
      </c>
      <c r="AA29" s="955">
        <v>2.02</v>
      </c>
      <c r="AB29" s="956">
        <v>0.3</v>
      </c>
      <c r="AC29" s="954">
        <v>120.59332974002929</v>
      </c>
      <c r="AD29" s="955">
        <v>2.06</v>
      </c>
      <c r="AE29" s="956">
        <v>0.33</v>
      </c>
      <c r="AF29" s="954">
        <v>125.16152816492951</v>
      </c>
      <c r="AG29" s="955">
        <v>2.14</v>
      </c>
      <c r="AH29" s="956">
        <v>0.33</v>
      </c>
      <c r="AI29" s="954">
        <v>126.39280504613218</v>
      </c>
      <c r="AJ29" s="955">
        <v>2.16</v>
      </c>
      <c r="AK29" s="956">
        <v>0.34</v>
      </c>
      <c r="AL29" s="954">
        <v>128.01869705404684</v>
      </c>
      <c r="AM29" s="955">
        <v>2.19</v>
      </c>
      <c r="AN29" s="956">
        <v>0.33</v>
      </c>
      <c r="AO29" s="954">
        <v>121.25646680799281</v>
      </c>
      <c r="AP29" s="955">
        <v>2.0699999999999998</v>
      </c>
      <c r="AQ29" s="956">
        <v>0.34</v>
      </c>
      <c r="AR29" s="954">
        <v>117.93324181024263</v>
      </c>
      <c r="AS29" s="955">
        <v>2.0099999999999998</v>
      </c>
      <c r="AT29" s="956">
        <v>0.35</v>
      </c>
      <c r="AU29" s="954">
        <v>115.08698100958986</v>
      </c>
      <c r="AV29" s="955">
        <v>1.96</v>
      </c>
      <c r="AW29" s="956">
        <v>0.35</v>
      </c>
      <c r="AX29" s="954">
        <v>116.32723582368848</v>
      </c>
      <c r="AY29" s="955">
        <v>1.98</v>
      </c>
      <c r="AZ29" s="956">
        <v>0.36</v>
      </c>
      <c r="BA29" s="954">
        <v>119.54562198273958</v>
      </c>
      <c r="BB29" s="955">
        <v>2.04</v>
      </c>
      <c r="BC29" s="956">
        <v>0.34</v>
      </c>
      <c r="BD29" s="954">
        <v>116.50661485980561</v>
      </c>
      <c r="BE29" s="955">
        <v>1.99</v>
      </c>
      <c r="BF29" s="956">
        <v>0.32</v>
      </c>
      <c r="BG29" s="954">
        <v>118.04368345312197</v>
      </c>
      <c r="BH29" s="955">
        <v>2.02</v>
      </c>
      <c r="BI29" s="956">
        <v>0.3</v>
      </c>
      <c r="BJ29" s="954">
        <v>119.18733140420518</v>
      </c>
      <c r="BK29" s="955">
        <v>2.04</v>
      </c>
      <c r="BL29" s="956">
        <v>0.3</v>
      </c>
      <c r="BM29" s="954">
        <v>123.76423130715442</v>
      </c>
      <c r="BN29" s="955">
        <v>2.12</v>
      </c>
      <c r="BO29" s="956">
        <v>0.3</v>
      </c>
      <c r="BP29" s="954">
        <v>118.80124511759769</v>
      </c>
      <c r="BQ29" s="955">
        <v>2.04</v>
      </c>
      <c r="BR29" s="956">
        <v>0.25</v>
      </c>
      <c r="BS29" s="954">
        <v>111.27280233646893</v>
      </c>
      <c r="BT29" s="955">
        <v>1.91</v>
      </c>
      <c r="BU29" s="956">
        <v>0.24</v>
      </c>
      <c r="BV29" s="954">
        <v>98.645983722505605</v>
      </c>
      <c r="BW29" s="955">
        <v>1.68</v>
      </c>
      <c r="BX29" s="956">
        <v>0.3</v>
      </c>
      <c r="BY29" s="954">
        <v>85.931033221494246</v>
      </c>
      <c r="BZ29" s="955">
        <v>1.46</v>
      </c>
      <c r="CA29" s="956">
        <v>0.28000000000000003</v>
      </c>
    </row>
    <row r="30" spans="1:80" x14ac:dyDescent="0.2">
      <c r="A30" s="947">
        <v>4</v>
      </c>
      <c r="B30" s="948" t="s">
        <v>297</v>
      </c>
      <c r="C30" s="949"/>
      <c r="D30" s="940"/>
      <c r="E30" s="941"/>
      <c r="F30" s="942"/>
      <c r="G30" s="943"/>
      <c r="H30" s="954">
        <v>55.116751172532787</v>
      </c>
      <c r="I30" s="955">
        <v>0.94</v>
      </c>
      <c r="J30" s="956">
        <v>0.16</v>
      </c>
      <c r="K30" s="954">
        <v>53.408027372463735</v>
      </c>
      <c r="L30" s="955">
        <v>0.91</v>
      </c>
      <c r="M30" s="956">
        <v>0.16</v>
      </c>
      <c r="N30" s="954">
        <v>51.700993699417097</v>
      </c>
      <c r="O30" s="955">
        <v>0.88</v>
      </c>
      <c r="P30" s="956">
        <v>0.16</v>
      </c>
      <c r="Q30" s="954">
        <v>53.408027372463735</v>
      </c>
      <c r="R30" s="955">
        <v>0.91</v>
      </c>
      <c r="S30" s="956">
        <v>0.16</v>
      </c>
      <c r="T30" s="954">
        <v>60.822873701576441</v>
      </c>
      <c r="U30" s="955">
        <v>1.04</v>
      </c>
      <c r="V30" s="956">
        <v>0.16</v>
      </c>
      <c r="W30" s="954">
        <v>72.919481806696425</v>
      </c>
      <c r="X30" s="955">
        <v>1.25</v>
      </c>
      <c r="Y30" s="956">
        <v>0.17</v>
      </c>
      <c r="Z30" s="954">
        <v>78.314633777756995</v>
      </c>
      <c r="AA30" s="955">
        <v>1.34</v>
      </c>
      <c r="AB30" s="956">
        <v>0.2</v>
      </c>
      <c r="AC30" s="954">
        <v>79.634636297315723</v>
      </c>
      <c r="AD30" s="955">
        <v>1.36</v>
      </c>
      <c r="AE30" s="956">
        <v>0.22</v>
      </c>
      <c r="AF30" s="954">
        <v>80.869097223617942</v>
      </c>
      <c r="AG30" s="955">
        <v>1.38</v>
      </c>
      <c r="AH30" s="956">
        <v>0.23</v>
      </c>
      <c r="AI30" s="954">
        <v>84.292045011873682</v>
      </c>
      <c r="AJ30" s="955">
        <v>1.44</v>
      </c>
      <c r="AK30" s="956">
        <v>0.23</v>
      </c>
      <c r="AL30" s="954">
        <v>83.815028901734095</v>
      </c>
      <c r="AM30" s="955">
        <v>1.43</v>
      </c>
      <c r="AN30" s="956">
        <v>0.24</v>
      </c>
      <c r="AO30" s="954">
        <v>84.385144928992631</v>
      </c>
      <c r="AP30" s="955">
        <v>1.44</v>
      </c>
      <c r="AQ30" s="956">
        <v>0.24</v>
      </c>
      <c r="AR30" s="954">
        <v>80.396707596779223</v>
      </c>
      <c r="AS30" s="955">
        <v>1.37</v>
      </c>
      <c r="AT30" s="956">
        <v>0.24</v>
      </c>
      <c r="AU30" s="954">
        <v>79.827405787893966</v>
      </c>
      <c r="AV30" s="955">
        <v>1.36</v>
      </c>
      <c r="AW30" s="956">
        <v>0.24</v>
      </c>
      <c r="AX30" s="954">
        <v>80.396707596779223</v>
      </c>
      <c r="AY30" s="955">
        <v>1.37</v>
      </c>
      <c r="AZ30" s="956">
        <v>0.24</v>
      </c>
      <c r="BA30" s="954">
        <v>81.535679871563048</v>
      </c>
      <c r="BB30" s="955">
        <v>1.39</v>
      </c>
      <c r="BC30" s="956">
        <v>0.24</v>
      </c>
      <c r="BD30" s="954">
        <v>85.525695899106012</v>
      </c>
      <c r="BE30" s="955">
        <v>1.46</v>
      </c>
      <c r="BF30" s="956">
        <v>0.24</v>
      </c>
      <c r="BG30" s="954">
        <v>83.721295005483341</v>
      </c>
      <c r="BH30" s="955">
        <v>1.43</v>
      </c>
      <c r="BI30" s="956">
        <v>0.23</v>
      </c>
      <c r="BJ30" s="954">
        <v>83.545510454784988</v>
      </c>
      <c r="BK30" s="955">
        <v>1.43</v>
      </c>
      <c r="BL30" s="956">
        <v>0.21</v>
      </c>
      <c r="BM30" s="954">
        <v>86.899589420499765</v>
      </c>
      <c r="BN30" s="955">
        <v>1.49</v>
      </c>
      <c r="BO30" s="956">
        <v>0.2</v>
      </c>
      <c r="BP30" s="954">
        <v>86.326726948413722</v>
      </c>
      <c r="BQ30" s="955">
        <v>1.48</v>
      </c>
      <c r="BR30" s="956">
        <v>0.2</v>
      </c>
      <c r="BS30" s="954">
        <v>80.52128934650338</v>
      </c>
      <c r="BT30" s="955">
        <v>1.38</v>
      </c>
      <c r="BU30" s="956">
        <v>0.19</v>
      </c>
      <c r="BV30" s="954">
        <v>76.521400548403037</v>
      </c>
      <c r="BW30" s="955">
        <v>1.3</v>
      </c>
      <c r="BX30" s="956">
        <v>0.25</v>
      </c>
      <c r="BY30" s="954">
        <v>68.151735314387935</v>
      </c>
      <c r="BZ30" s="955">
        <v>1.1499999999999999</v>
      </c>
      <c r="CA30" s="956">
        <v>0.26</v>
      </c>
    </row>
    <row r="31" spans="1:80" x14ac:dyDescent="0.2">
      <c r="A31" s="947">
        <v>5</v>
      </c>
      <c r="B31" s="948" t="s">
        <v>298</v>
      </c>
      <c r="C31" s="949"/>
      <c r="D31" s="940"/>
      <c r="E31" s="941"/>
      <c r="F31" s="942"/>
      <c r="G31" s="943"/>
      <c r="H31" s="954">
        <v>72.512832397957567</v>
      </c>
      <c r="I31" s="955">
        <v>1.24</v>
      </c>
      <c r="J31" s="956">
        <v>0.19</v>
      </c>
      <c r="K31" s="954">
        <v>70.228240380451012</v>
      </c>
      <c r="L31" s="955">
        <v>1.2</v>
      </c>
      <c r="M31" s="956">
        <v>0.19</v>
      </c>
      <c r="N31" s="954">
        <v>71.855546896302883</v>
      </c>
      <c r="O31" s="955">
        <v>1.23</v>
      </c>
      <c r="P31" s="956">
        <v>0.18</v>
      </c>
      <c r="Q31" s="954">
        <v>69.657376411568109</v>
      </c>
      <c r="R31" s="955">
        <v>1.19</v>
      </c>
      <c r="S31" s="956">
        <v>0.19</v>
      </c>
      <c r="T31" s="954">
        <v>86.899589420499765</v>
      </c>
      <c r="U31" s="955">
        <v>1.49</v>
      </c>
      <c r="V31" s="956">
        <v>0.2</v>
      </c>
      <c r="W31" s="954">
        <v>104.39408778199274</v>
      </c>
      <c r="X31" s="955">
        <v>1.79</v>
      </c>
      <c r="Y31" s="956">
        <v>0.24</v>
      </c>
      <c r="Z31" s="954">
        <v>123.35996857586332</v>
      </c>
      <c r="AA31" s="955">
        <v>2.11</v>
      </c>
      <c r="AB31" s="956">
        <v>0.32</v>
      </c>
      <c r="AC31" s="954">
        <v>140.64190821498772</v>
      </c>
      <c r="AD31" s="955">
        <v>2.4</v>
      </c>
      <c r="AE31" s="956">
        <v>0.4</v>
      </c>
      <c r="AF31" s="954">
        <v>147.67400362573716</v>
      </c>
      <c r="AG31" s="955">
        <v>2.52</v>
      </c>
      <c r="AH31" s="956">
        <v>0.42</v>
      </c>
      <c r="AI31" s="954">
        <v>139.88558734501888</v>
      </c>
      <c r="AJ31" s="955">
        <v>2.39</v>
      </c>
      <c r="AK31" s="956">
        <v>0.38</v>
      </c>
      <c r="AL31" s="954">
        <v>138.17326338099909</v>
      </c>
      <c r="AM31" s="955">
        <v>2.36</v>
      </c>
      <c r="AN31" s="956">
        <v>0.38</v>
      </c>
      <c r="AO31" s="954">
        <v>136.55572367626843</v>
      </c>
      <c r="AP31" s="955">
        <v>2.33</v>
      </c>
      <c r="AQ31" s="956">
        <v>0.39</v>
      </c>
      <c r="AR31" s="954">
        <v>135.7151084609699</v>
      </c>
      <c r="AS31" s="955">
        <v>2.31</v>
      </c>
      <c r="AT31" s="956">
        <v>0.42</v>
      </c>
      <c r="AU31" s="954">
        <v>127.81365072912493</v>
      </c>
      <c r="AV31" s="955">
        <v>2.1800000000000002</v>
      </c>
      <c r="AW31" s="956">
        <v>0.37</v>
      </c>
      <c r="AX31" s="954">
        <v>123.82630842983443</v>
      </c>
      <c r="AY31" s="955">
        <v>2.11</v>
      </c>
      <c r="AZ31" s="956">
        <v>0.37</v>
      </c>
      <c r="BA31" s="954">
        <v>114.88939168243549</v>
      </c>
      <c r="BB31" s="955">
        <v>1.96</v>
      </c>
      <c r="BC31" s="956">
        <v>0.33</v>
      </c>
      <c r="BD31" s="954">
        <v>112.24147607957124</v>
      </c>
      <c r="BE31" s="955">
        <v>1.92</v>
      </c>
      <c r="BF31" s="956">
        <v>0.28999999999999998</v>
      </c>
      <c r="BG31" s="954">
        <v>102.67562224820585</v>
      </c>
      <c r="BH31" s="955">
        <v>1.76</v>
      </c>
      <c r="BI31" s="956">
        <v>0.24</v>
      </c>
      <c r="BJ31" s="954">
        <v>99.085328727010946</v>
      </c>
      <c r="BK31" s="955">
        <v>1.7</v>
      </c>
      <c r="BL31" s="956">
        <v>0.22</v>
      </c>
      <c r="BM31" s="954">
        <v>103.02971637581236</v>
      </c>
      <c r="BN31" s="955">
        <v>1.77</v>
      </c>
      <c r="BO31" s="956">
        <v>0.21</v>
      </c>
      <c r="BP31" s="954">
        <v>100.09184195104444</v>
      </c>
      <c r="BQ31" s="955">
        <v>1.72</v>
      </c>
      <c r="BR31" s="956">
        <v>0.2</v>
      </c>
      <c r="BS31" s="954">
        <v>91.987459322771954</v>
      </c>
      <c r="BT31" s="955">
        <v>1.58</v>
      </c>
      <c r="BU31" s="956">
        <v>0.19</v>
      </c>
      <c r="BV31" s="954">
        <v>87.632803043917818</v>
      </c>
      <c r="BW31" s="955">
        <v>1.5</v>
      </c>
      <c r="BX31" s="956">
        <v>0.22</v>
      </c>
      <c r="BY31" s="954">
        <v>81.535679871563048</v>
      </c>
      <c r="BZ31" s="955">
        <v>1.39</v>
      </c>
      <c r="CA31" s="956">
        <v>0.24</v>
      </c>
    </row>
    <row r="32" spans="1:80" x14ac:dyDescent="0.2">
      <c r="A32" s="947">
        <v>6</v>
      </c>
      <c r="B32" s="948" t="s">
        <v>299</v>
      </c>
      <c r="C32" s="949"/>
      <c r="D32" s="940"/>
      <c r="E32" s="941"/>
      <c r="F32" s="942"/>
      <c r="G32" s="943"/>
      <c r="H32" s="954">
        <v>46.820809248554909</v>
      </c>
      <c r="I32" s="955">
        <v>0.81</v>
      </c>
      <c r="J32" s="956">
        <v>0</v>
      </c>
      <c r="K32" s="954">
        <v>45.086705202312139</v>
      </c>
      <c r="L32" s="955">
        <v>0.78</v>
      </c>
      <c r="M32" s="956">
        <v>0</v>
      </c>
      <c r="N32" s="954">
        <v>46.820809248554909</v>
      </c>
      <c r="O32" s="955">
        <v>0.81</v>
      </c>
      <c r="P32" s="956">
        <v>0</v>
      </c>
      <c r="Q32" s="954">
        <v>46.242774566473983</v>
      </c>
      <c r="R32" s="955">
        <v>0.8</v>
      </c>
      <c r="S32" s="956">
        <v>0</v>
      </c>
      <c r="T32" s="954">
        <v>52.651947782894226</v>
      </c>
      <c r="U32" s="955">
        <v>0.91</v>
      </c>
      <c r="V32" s="956">
        <v>0.04</v>
      </c>
      <c r="W32" s="954">
        <v>65.817314398796711</v>
      </c>
      <c r="X32" s="955">
        <v>1.1299999999999999</v>
      </c>
      <c r="Y32" s="956">
        <v>0.14000000000000001</v>
      </c>
      <c r="Z32" s="954">
        <v>81.960752214735052</v>
      </c>
      <c r="AA32" s="955">
        <v>1.39</v>
      </c>
      <c r="AB32" s="956">
        <v>0.28000000000000003</v>
      </c>
      <c r="AC32" s="954">
        <v>94.495853897524938</v>
      </c>
      <c r="AD32" s="955">
        <v>1.59</v>
      </c>
      <c r="AE32" s="956">
        <v>0.38</v>
      </c>
      <c r="AF32" s="954">
        <v>100.09851807857903</v>
      </c>
      <c r="AG32" s="955">
        <v>1.68</v>
      </c>
      <c r="AH32" s="956">
        <v>0.42</v>
      </c>
      <c r="AI32" s="954">
        <v>96.03381297223963</v>
      </c>
      <c r="AJ32" s="955">
        <v>1.61</v>
      </c>
      <c r="AK32" s="956">
        <v>0.41</v>
      </c>
      <c r="AL32" s="954">
        <v>94.797687861271683</v>
      </c>
      <c r="AM32" s="955">
        <v>1.6</v>
      </c>
      <c r="AN32" s="956">
        <v>0.36</v>
      </c>
      <c r="AO32" s="954">
        <v>90.723827762721413</v>
      </c>
      <c r="AP32" s="955">
        <v>1.53</v>
      </c>
      <c r="AQ32" s="956">
        <v>0.35</v>
      </c>
      <c r="AR32" s="954">
        <v>93.09050700206889</v>
      </c>
      <c r="AS32" s="955">
        <v>1.56</v>
      </c>
      <c r="AT32" s="956">
        <v>0.4</v>
      </c>
      <c r="AU32" s="954">
        <v>93.650538360581265</v>
      </c>
      <c r="AV32" s="955">
        <v>1.57</v>
      </c>
      <c r="AW32" s="956">
        <v>0.4</v>
      </c>
      <c r="AX32" s="954">
        <v>91.710990674062558</v>
      </c>
      <c r="AY32" s="955">
        <v>1.53</v>
      </c>
      <c r="AZ32" s="956">
        <v>0.42</v>
      </c>
      <c r="BA32" s="954">
        <v>84.117453195155392</v>
      </c>
      <c r="BB32" s="955">
        <v>1.41</v>
      </c>
      <c r="BC32" s="956">
        <v>0.36</v>
      </c>
      <c r="BD32" s="954">
        <v>77.998278813563019</v>
      </c>
      <c r="BE32" s="955">
        <v>1.32</v>
      </c>
      <c r="BF32" s="956">
        <v>0.28000000000000003</v>
      </c>
      <c r="BG32" s="954">
        <v>73.934228695118989</v>
      </c>
      <c r="BH32" s="955">
        <v>1.26</v>
      </c>
      <c r="BI32" s="956">
        <v>0.22</v>
      </c>
      <c r="BJ32" s="954">
        <v>69.657376411568109</v>
      </c>
      <c r="BK32" s="955">
        <v>1.19</v>
      </c>
      <c r="BL32" s="956">
        <v>0.19</v>
      </c>
      <c r="BM32" s="954">
        <v>71.774126790144138</v>
      </c>
      <c r="BN32" s="955">
        <v>1.23</v>
      </c>
      <c r="BO32" s="956">
        <v>0.17</v>
      </c>
      <c r="BP32" s="954">
        <v>67.409848495321384</v>
      </c>
      <c r="BQ32" s="955">
        <v>1.1599999999999999</v>
      </c>
      <c r="BR32" s="956">
        <v>0.12</v>
      </c>
      <c r="BS32" s="954">
        <v>60.392868839810305</v>
      </c>
      <c r="BT32" s="955">
        <v>1.04</v>
      </c>
      <c r="BU32" s="956">
        <v>0.1</v>
      </c>
      <c r="BV32" s="954">
        <v>59.188606355639351</v>
      </c>
      <c r="BW32" s="955">
        <v>1.02</v>
      </c>
      <c r="BX32" s="956">
        <v>0.09</v>
      </c>
      <c r="BY32" s="954">
        <v>53.379867656024018</v>
      </c>
      <c r="BZ32" s="955">
        <v>0.92</v>
      </c>
      <c r="CA32" s="956">
        <v>0.08</v>
      </c>
    </row>
    <row r="33" spans="1:79" x14ac:dyDescent="0.2">
      <c r="A33" s="947">
        <v>7</v>
      </c>
      <c r="B33" s="948" t="s">
        <v>300</v>
      </c>
      <c r="C33" s="949"/>
      <c r="D33" s="940"/>
      <c r="E33" s="941"/>
      <c r="F33" s="942"/>
      <c r="G33" s="943"/>
      <c r="H33" s="954">
        <v>23.301322971961127</v>
      </c>
      <c r="I33" s="955">
        <v>0.4</v>
      </c>
      <c r="J33" s="956">
        <v>0.05</v>
      </c>
      <c r="K33" s="954">
        <v>22.727865030447976</v>
      </c>
      <c r="L33" s="955">
        <v>0.39</v>
      </c>
      <c r="M33" s="956">
        <v>0.05</v>
      </c>
      <c r="N33" s="954">
        <v>22.15464496732578</v>
      </c>
      <c r="O33" s="955">
        <v>0.38</v>
      </c>
      <c r="P33" s="956">
        <v>0.05</v>
      </c>
      <c r="Q33" s="954">
        <v>22.15464496732578</v>
      </c>
      <c r="R33" s="955">
        <v>0.38</v>
      </c>
      <c r="S33" s="956">
        <v>0.05</v>
      </c>
      <c r="T33" s="954">
        <v>27.895788467083591</v>
      </c>
      <c r="U33" s="955">
        <v>0.48</v>
      </c>
      <c r="V33" s="956">
        <v>0.05</v>
      </c>
      <c r="W33" s="954">
        <v>35.491517764182085</v>
      </c>
      <c r="X33" s="955">
        <v>0.61</v>
      </c>
      <c r="Y33" s="956">
        <v>7.0000000000000007E-2</v>
      </c>
      <c r="Z33" s="954">
        <v>40.018205620048498</v>
      </c>
      <c r="AA33" s="955">
        <v>0.68</v>
      </c>
      <c r="AB33" s="956">
        <v>0.13</v>
      </c>
      <c r="AC33" s="954">
        <v>41.830704974290462</v>
      </c>
      <c r="AD33" s="955">
        <v>0.71</v>
      </c>
      <c r="AE33" s="956">
        <v>0.14000000000000001</v>
      </c>
      <c r="AF33" s="954">
        <v>41.380985732012583</v>
      </c>
      <c r="AG33" s="955">
        <v>0.7</v>
      </c>
      <c r="AH33" s="956">
        <v>0.15</v>
      </c>
      <c r="AI33" s="954">
        <v>41.052672611710292</v>
      </c>
      <c r="AJ33" s="955">
        <v>0.7</v>
      </c>
      <c r="AK33" s="956">
        <v>0.12</v>
      </c>
      <c r="AL33" s="954">
        <v>40.222243369051562</v>
      </c>
      <c r="AM33" s="955">
        <v>0.69</v>
      </c>
      <c r="AN33" s="956">
        <v>0.09</v>
      </c>
      <c r="AO33" s="954">
        <v>40.697089974755912</v>
      </c>
      <c r="AP33" s="955">
        <v>0.69</v>
      </c>
      <c r="AQ33" s="956">
        <v>0.14000000000000001</v>
      </c>
      <c r="AR33" s="954">
        <v>40.697089974755912</v>
      </c>
      <c r="AS33" s="955">
        <v>0.69</v>
      </c>
      <c r="AT33" s="956">
        <v>0.14000000000000001</v>
      </c>
      <c r="AU33" s="954">
        <v>41.505949297147374</v>
      </c>
      <c r="AV33" s="955">
        <v>0.7</v>
      </c>
      <c r="AW33" s="956">
        <v>0.16</v>
      </c>
      <c r="AX33" s="954">
        <v>37.996713131895476</v>
      </c>
      <c r="AY33" s="955">
        <v>0.64</v>
      </c>
      <c r="AZ33" s="956">
        <v>0.15</v>
      </c>
      <c r="BA33" s="954">
        <v>39.123170541081429</v>
      </c>
      <c r="BB33" s="955">
        <v>0.66</v>
      </c>
      <c r="BC33" s="956">
        <v>0.15</v>
      </c>
      <c r="BD33" s="954">
        <v>40.130762907999497</v>
      </c>
      <c r="BE33" s="955">
        <v>0.68</v>
      </c>
      <c r="BF33" s="956">
        <v>0.14000000000000001</v>
      </c>
      <c r="BG33" s="954">
        <v>40.586103309923594</v>
      </c>
      <c r="BH33" s="955">
        <v>0.69</v>
      </c>
      <c r="BI33" s="956">
        <v>0.13</v>
      </c>
      <c r="BJ33" s="954">
        <v>39.817318148657861</v>
      </c>
      <c r="BK33" s="955">
        <v>0.68</v>
      </c>
      <c r="BL33" s="956">
        <v>0.11</v>
      </c>
      <c r="BM33" s="954">
        <v>40.795491303107255</v>
      </c>
      <c r="BN33" s="955">
        <v>0.7</v>
      </c>
      <c r="BO33" s="956">
        <v>0.09</v>
      </c>
      <c r="BP33" s="954">
        <v>38.364262441722815</v>
      </c>
      <c r="BQ33" s="955">
        <v>0.66</v>
      </c>
      <c r="BR33" s="956">
        <v>7.0000000000000007E-2</v>
      </c>
      <c r="BS33" s="954">
        <v>34.855059957644706</v>
      </c>
      <c r="BT33" s="955">
        <v>0.6</v>
      </c>
      <c r="BU33" s="956">
        <v>0.06</v>
      </c>
      <c r="BV33" s="954">
        <v>34.59043768873336</v>
      </c>
      <c r="BW33" s="955">
        <v>0.59</v>
      </c>
      <c r="BX33" s="956">
        <v>0.1</v>
      </c>
      <c r="BY33" s="954">
        <v>31.644429348372238</v>
      </c>
      <c r="BZ33" s="955">
        <v>0.54</v>
      </c>
      <c r="CA33" s="956">
        <v>0.09</v>
      </c>
    </row>
    <row r="34" spans="1:79" x14ac:dyDescent="0.2">
      <c r="A34" s="947">
        <v>8</v>
      </c>
      <c r="B34" s="948" t="s">
        <v>301</v>
      </c>
      <c r="C34" s="949"/>
      <c r="D34" s="940"/>
      <c r="E34" s="941"/>
      <c r="F34" s="942"/>
      <c r="G34" s="943"/>
      <c r="H34" s="954">
        <v>12.138728323699421</v>
      </c>
      <c r="I34" s="955">
        <v>0.21</v>
      </c>
      <c r="J34" s="956">
        <v>0</v>
      </c>
      <c r="K34" s="954">
        <v>11.356579597912429</v>
      </c>
      <c r="L34" s="955">
        <v>0.19</v>
      </c>
      <c r="M34" s="956">
        <v>-0.05</v>
      </c>
      <c r="N34" s="954">
        <v>11.356579597912429</v>
      </c>
      <c r="O34" s="955">
        <v>0.19</v>
      </c>
      <c r="P34" s="956">
        <v>-0.05</v>
      </c>
      <c r="Q34" s="954">
        <v>13.041056847027141</v>
      </c>
      <c r="R34" s="955">
        <v>0.22</v>
      </c>
      <c r="S34" s="956">
        <v>-0.05</v>
      </c>
      <c r="T34" s="954">
        <v>16.440997287084269</v>
      </c>
      <c r="U34" s="955">
        <v>0.28000000000000003</v>
      </c>
      <c r="V34" s="956">
        <v>-0.05</v>
      </c>
      <c r="W34" s="954">
        <v>20.881377882298775</v>
      </c>
      <c r="X34" s="955">
        <v>0.36</v>
      </c>
      <c r="Y34" s="956">
        <v>-0.03</v>
      </c>
      <c r="Z34" s="954">
        <v>21.965317919075144</v>
      </c>
      <c r="AA34" s="955">
        <v>0.38</v>
      </c>
      <c r="AB34" s="956">
        <v>0</v>
      </c>
      <c r="AC34" s="954">
        <v>21.418505564912028</v>
      </c>
      <c r="AD34" s="955">
        <v>0.37</v>
      </c>
      <c r="AE34" s="956">
        <v>0.02</v>
      </c>
      <c r="AF34" s="954">
        <v>20.264217506309947</v>
      </c>
      <c r="AG34" s="955">
        <v>0.35</v>
      </c>
      <c r="AH34" s="956">
        <v>0.02</v>
      </c>
      <c r="AI34" s="954">
        <v>20.841336852393002</v>
      </c>
      <c r="AJ34" s="955">
        <v>0.36</v>
      </c>
      <c r="AK34" s="956">
        <v>0.02</v>
      </c>
      <c r="AL34" s="954">
        <v>22.15464496732578</v>
      </c>
      <c r="AM34" s="955">
        <v>0.38</v>
      </c>
      <c r="AN34" s="956">
        <v>-0.05</v>
      </c>
      <c r="AO34" s="954">
        <v>22.55076208454469</v>
      </c>
      <c r="AP34" s="955">
        <v>0.39</v>
      </c>
      <c r="AQ34" s="956">
        <v>0.01</v>
      </c>
      <c r="AR34" s="954">
        <v>21.418505564912028</v>
      </c>
      <c r="AS34" s="955">
        <v>0.37</v>
      </c>
      <c r="AT34" s="956">
        <v>0.02</v>
      </c>
      <c r="AU34" s="954">
        <v>20.841336852393002</v>
      </c>
      <c r="AV34" s="955">
        <v>0.36</v>
      </c>
      <c r="AW34" s="956">
        <v>0.02</v>
      </c>
      <c r="AX34" s="954">
        <v>20.841336852393002</v>
      </c>
      <c r="AY34" s="955">
        <v>0.36</v>
      </c>
      <c r="AZ34" s="956">
        <v>0.02</v>
      </c>
      <c r="BA34" s="954">
        <v>22.033663066527069</v>
      </c>
      <c r="BB34" s="955">
        <v>0.38</v>
      </c>
      <c r="BC34" s="956">
        <v>-0.03</v>
      </c>
      <c r="BD34" s="954">
        <v>23.150270976301488</v>
      </c>
      <c r="BE34" s="955">
        <v>0.4</v>
      </c>
      <c r="BF34" s="956">
        <v>-0.02</v>
      </c>
      <c r="BG34" s="954">
        <v>23.811942108723674</v>
      </c>
      <c r="BH34" s="955">
        <v>0.41</v>
      </c>
      <c r="BI34" s="956">
        <v>-0.04</v>
      </c>
      <c r="BJ34" s="954">
        <v>24.304966522114029</v>
      </c>
      <c r="BK34" s="955">
        <v>0.42</v>
      </c>
      <c r="BL34" s="956">
        <v>-0.02</v>
      </c>
      <c r="BM34" s="954">
        <v>24.882362138764023</v>
      </c>
      <c r="BN34" s="955">
        <v>0.43</v>
      </c>
      <c r="BO34" s="956">
        <v>-0.02</v>
      </c>
      <c r="BP34" s="954">
        <v>23.875001650940323</v>
      </c>
      <c r="BQ34" s="955">
        <v>0.41</v>
      </c>
      <c r="BR34" s="956">
        <v>-0.05</v>
      </c>
      <c r="BS34" s="954">
        <v>21.58168173710343</v>
      </c>
      <c r="BT34" s="955">
        <v>0.37</v>
      </c>
      <c r="BU34" s="956">
        <v>-0.05</v>
      </c>
      <c r="BV34" s="954">
        <v>17.580238526873465</v>
      </c>
      <c r="BW34" s="955">
        <v>0.3</v>
      </c>
      <c r="BX34" s="956">
        <v>-0.05</v>
      </c>
      <c r="BY34" s="954">
        <v>15.30428010968061</v>
      </c>
      <c r="BZ34" s="955">
        <v>0.26</v>
      </c>
      <c r="CA34" s="956">
        <v>-0.05</v>
      </c>
    </row>
    <row r="35" spans="1:79" x14ac:dyDescent="0.2">
      <c r="A35" s="947">
        <v>9</v>
      </c>
      <c r="B35" s="948" t="s">
        <v>302</v>
      </c>
      <c r="C35" s="949"/>
      <c r="D35" s="940"/>
      <c r="E35" s="941"/>
      <c r="F35" s="942"/>
      <c r="G35" s="943"/>
      <c r="H35" s="954">
        <v>0</v>
      </c>
      <c r="I35" s="955">
        <v>0</v>
      </c>
      <c r="J35" s="956">
        <v>0</v>
      </c>
      <c r="K35" s="954">
        <v>0</v>
      </c>
      <c r="L35" s="955">
        <v>0</v>
      </c>
      <c r="M35" s="956">
        <v>0</v>
      </c>
      <c r="N35" s="954">
        <v>0</v>
      </c>
      <c r="O35" s="955">
        <v>0</v>
      </c>
      <c r="P35" s="956">
        <v>0</v>
      </c>
      <c r="Q35" s="954">
        <v>0</v>
      </c>
      <c r="R35" s="955">
        <v>0</v>
      </c>
      <c r="S35" s="956">
        <v>0</v>
      </c>
      <c r="T35" s="954">
        <v>0</v>
      </c>
      <c r="U35" s="955">
        <v>0</v>
      </c>
      <c r="V35" s="956">
        <v>0</v>
      </c>
      <c r="W35" s="954">
        <v>0</v>
      </c>
      <c r="X35" s="955">
        <v>0</v>
      </c>
      <c r="Y35" s="956">
        <v>0</v>
      </c>
      <c r="Z35" s="954">
        <v>0</v>
      </c>
      <c r="AA35" s="955">
        <v>0</v>
      </c>
      <c r="AB35" s="956">
        <v>0</v>
      </c>
      <c r="AC35" s="954">
        <v>0</v>
      </c>
      <c r="AD35" s="955">
        <v>0</v>
      </c>
      <c r="AE35" s="956">
        <v>0</v>
      </c>
      <c r="AF35" s="954">
        <v>0</v>
      </c>
      <c r="AG35" s="955">
        <v>0</v>
      </c>
      <c r="AH35" s="956">
        <v>0</v>
      </c>
      <c r="AI35" s="954">
        <v>0</v>
      </c>
      <c r="AJ35" s="955">
        <v>0</v>
      </c>
      <c r="AK35" s="956">
        <v>0</v>
      </c>
      <c r="AL35" s="954">
        <v>0</v>
      </c>
      <c r="AM35" s="955">
        <v>0</v>
      </c>
      <c r="AN35" s="956">
        <v>0</v>
      </c>
      <c r="AO35" s="954">
        <v>0</v>
      </c>
      <c r="AP35" s="955">
        <v>0</v>
      </c>
      <c r="AQ35" s="956">
        <v>0</v>
      </c>
      <c r="AR35" s="954">
        <v>0</v>
      </c>
      <c r="AS35" s="955">
        <v>0</v>
      </c>
      <c r="AT35" s="956">
        <v>0</v>
      </c>
      <c r="AU35" s="954">
        <v>0</v>
      </c>
      <c r="AV35" s="955">
        <v>0</v>
      </c>
      <c r="AW35" s="956">
        <v>0</v>
      </c>
      <c r="AX35" s="954">
        <v>0</v>
      </c>
      <c r="AY35" s="955">
        <v>0</v>
      </c>
      <c r="AZ35" s="956">
        <v>0</v>
      </c>
      <c r="BA35" s="954">
        <v>0</v>
      </c>
      <c r="BB35" s="955">
        <v>0</v>
      </c>
      <c r="BC35" s="956">
        <v>0</v>
      </c>
      <c r="BD35" s="954">
        <v>0</v>
      </c>
      <c r="BE35" s="955">
        <v>0</v>
      </c>
      <c r="BF35" s="956">
        <v>0</v>
      </c>
      <c r="BG35" s="954">
        <v>0</v>
      </c>
      <c r="BH35" s="955">
        <v>0</v>
      </c>
      <c r="BI35" s="956">
        <v>0</v>
      </c>
      <c r="BJ35" s="954">
        <v>0</v>
      </c>
      <c r="BK35" s="955">
        <v>0</v>
      </c>
      <c r="BL35" s="956">
        <v>0</v>
      </c>
      <c r="BM35" s="954">
        <v>0</v>
      </c>
      <c r="BN35" s="955">
        <v>0</v>
      </c>
      <c r="BO35" s="956">
        <v>0</v>
      </c>
      <c r="BP35" s="954">
        <v>0</v>
      </c>
      <c r="BQ35" s="955">
        <v>0</v>
      </c>
      <c r="BR35" s="956">
        <v>0</v>
      </c>
      <c r="BS35" s="954">
        <v>0</v>
      </c>
      <c r="BT35" s="955">
        <v>0</v>
      </c>
      <c r="BU35" s="956">
        <v>0</v>
      </c>
      <c r="BV35" s="954">
        <v>0</v>
      </c>
      <c r="BW35" s="955">
        <v>0</v>
      </c>
      <c r="BX35" s="956">
        <v>0</v>
      </c>
      <c r="BY35" s="954">
        <v>0</v>
      </c>
      <c r="BZ35" s="955">
        <v>0</v>
      </c>
      <c r="CA35" s="956">
        <v>0</v>
      </c>
    </row>
    <row r="36" spans="1:79" x14ac:dyDescent="0.2">
      <c r="A36" s="947">
        <v>10</v>
      </c>
      <c r="B36" s="948" t="s">
        <v>303</v>
      </c>
      <c r="C36" s="949"/>
      <c r="D36" s="940"/>
      <c r="E36" s="941"/>
      <c r="F36" s="942"/>
      <c r="G36" s="943"/>
      <c r="H36" s="954">
        <v>0</v>
      </c>
      <c r="I36" s="955">
        <v>0</v>
      </c>
      <c r="J36" s="956">
        <v>0</v>
      </c>
      <c r="K36" s="954">
        <v>0</v>
      </c>
      <c r="L36" s="955">
        <v>0</v>
      </c>
      <c r="M36" s="956">
        <v>0</v>
      </c>
      <c r="N36" s="954">
        <v>0</v>
      </c>
      <c r="O36" s="955">
        <v>0</v>
      </c>
      <c r="P36" s="956">
        <v>0</v>
      </c>
      <c r="Q36" s="954">
        <v>0</v>
      </c>
      <c r="R36" s="955">
        <v>0</v>
      </c>
      <c r="S36" s="956">
        <v>0</v>
      </c>
      <c r="T36" s="954">
        <v>0</v>
      </c>
      <c r="U36" s="955">
        <v>0</v>
      </c>
      <c r="V36" s="956">
        <v>0</v>
      </c>
      <c r="W36" s="954">
        <v>0</v>
      </c>
      <c r="X36" s="955">
        <v>0</v>
      </c>
      <c r="Y36" s="956">
        <v>0</v>
      </c>
      <c r="Z36" s="954">
        <v>0</v>
      </c>
      <c r="AA36" s="955">
        <v>0</v>
      </c>
      <c r="AB36" s="956">
        <v>0</v>
      </c>
      <c r="AC36" s="954">
        <v>0</v>
      </c>
      <c r="AD36" s="955">
        <v>0</v>
      </c>
      <c r="AE36" s="956">
        <v>0</v>
      </c>
      <c r="AF36" s="954">
        <v>0</v>
      </c>
      <c r="AG36" s="955">
        <v>0</v>
      </c>
      <c r="AH36" s="956">
        <v>0</v>
      </c>
      <c r="AI36" s="954">
        <v>0</v>
      </c>
      <c r="AJ36" s="955">
        <v>0</v>
      </c>
      <c r="AK36" s="956">
        <v>0</v>
      </c>
      <c r="AL36" s="954">
        <v>0</v>
      </c>
      <c r="AM36" s="955">
        <v>0</v>
      </c>
      <c r="AN36" s="956">
        <v>0</v>
      </c>
      <c r="AO36" s="954">
        <v>0</v>
      </c>
      <c r="AP36" s="955">
        <v>0</v>
      </c>
      <c r="AQ36" s="956">
        <v>0</v>
      </c>
      <c r="AR36" s="954">
        <v>0</v>
      </c>
      <c r="AS36" s="955">
        <v>0</v>
      </c>
      <c r="AT36" s="956">
        <v>0</v>
      </c>
      <c r="AU36" s="954">
        <v>0</v>
      </c>
      <c r="AV36" s="955">
        <v>0</v>
      </c>
      <c r="AW36" s="956">
        <v>0</v>
      </c>
      <c r="AX36" s="954">
        <v>0</v>
      </c>
      <c r="AY36" s="955">
        <v>0</v>
      </c>
      <c r="AZ36" s="956">
        <v>0</v>
      </c>
      <c r="BA36" s="954">
        <v>0</v>
      </c>
      <c r="BB36" s="955">
        <v>0</v>
      </c>
      <c r="BC36" s="956">
        <v>0</v>
      </c>
      <c r="BD36" s="954">
        <v>0</v>
      </c>
      <c r="BE36" s="955">
        <v>0</v>
      </c>
      <c r="BF36" s="956">
        <v>0</v>
      </c>
      <c r="BG36" s="954">
        <v>0</v>
      </c>
      <c r="BH36" s="955">
        <v>0</v>
      </c>
      <c r="BI36" s="956">
        <v>0</v>
      </c>
      <c r="BJ36" s="954">
        <v>0</v>
      </c>
      <c r="BK36" s="955">
        <v>0</v>
      </c>
      <c r="BL36" s="956">
        <v>0</v>
      </c>
      <c r="BM36" s="954">
        <v>0</v>
      </c>
      <c r="BN36" s="955">
        <v>0</v>
      </c>
      <c r="BO36" s="956">
        <v>0</v>
      </c>
      <c r="BP36" s="954">
        <v>0</v>
      </c>
      <c r="BQ36" s="955">
        <v>0</v>
      </c>
      <c r="BR36" s="956">
        <v>0</v>
      </c>
      <c r="BS36" s="954">
        <v>0</v>
      </c>
      <c r="BT36" s="955">
        <v>0</v>
      </c>
      <c r="BU36" s="956">
        <v>0</v>
      </c>
      <c r="BV36" s="954">
        <v>0</v>
      </c>
      <c r="BW36" s="955">
        <v>0</v>
      </c>
      <c r="BX36" s="956">
        <v>0</v>
      </c>
      <c r="BY36" s="954">
        <v>0</v>
      </c>
      <c r="BZ36" s="955">
        <v>0</v>
      </c>
      <c r="CA36" s="956">
        <v>0</v>
      </c>
    </row>
    <row r="37" spans="1:79" x14ac:dyDescent="0.2">
      <c r="A37" s="947">
        <v>11</v>
      </c>
      <c r="B37" s="957" t="s">
        <v>304</v>
      </c>
      <c r="C37" s="949"/>
      <c r="D37" s="958"/>
      <c r="E37" s="959"/>
      <c r="F37" s="945"/>
      <c r="G37" s="960"/>
      <c r="H37" s="954">
        <v>0</v>
      </c>
      <c r="I37" s="955">
        <v>0</v>
      </c>
      <c r="J37" s="956">
        <v>0</v>
      </c>
      <c r="K37" s="954">
        <v>0</v>
      </c>
      <c r="L37" s="955">
        <v>0</v>
      </c>
      <c r="M37" s="956">
        <v>0</v>
      </c>
      <c r="N37" s="954">
        <v>0</v>
      </c>
      <c r="O37" s="955">
        <v>0</v>
      </c>
      <c r="P37" s="956">
        <v>0</v>
      </c>
      <c r="Q37" s="954">
        <v>0</v>
      </c>
      <c r="R37" s="955">
        <v>0</v>
      </c>
      <c r="S37" s="956">
        <v>0</v>
      </c>
      <c r="T37" s="954">
        <v>0</v>
      </c>
      <c r="U37" s="955">
        <v>0</v>
      </c>
      <c r="V37" s="956">
        <v>0</v>
      </c>
      <c r="W37" s="954">
        <v>0</v>
      </c>
      <c r="X37" s="955">
        <v>0</v>
      </c>
      <c r="Y37" s="956">
        <v>0</v>
      </c>
      <c r="Z37" s="954">
        <v>0</v>
      </c>
      <c r="AA37" s="955">
        <v>0</v>
      </c>
      <c r="AB37" s="956">
        <v>0</v>
      </c>
      <c r="AC37" s="954">
        <v>0</v>
      </c>
      <c r="AD37" s="955">
        <v>0</v>
      </c>
      <c r="AE37" s="956">
        <v>0</v>
      </c>
      <c r="AF37" s="954">
        <v>0</v>
      </c>
      <c r="AG37" s="955">
        <v>0</v>
      </c>
      <c r="AH37" s="956">
        <v>0</v>
      </c>
      <c r="AI37" s="954">
        <v>0</v>
      </c>
      <c r="AJ37" s="955">
        <v>0</v>
      </c>
      <c r="AK37" s="956">
        <v>0</v>
      </c>
      <c r="AL37" s="954">
        <v>0</v>
      </c>
      <c r="AM37" s="955">
        <v>0</v>
      </c>
      <c r="AN37" s="956">
        <v>0</v>
      </c>
      <c r="AO37" s="954">
        <v>0</v>
      </c>
      <c r="AP37" s="955">
        <v>0</v>
      </c>
      <c r="AQ37" s="956">
        <v>0</v>
      </c>
      <c r="AR37" s="954">
        <v>0</v>
      </c>
      <c r="AS37" s="955">
        <v>0</v>
      </c>
      <c r="AT37" s="956">
        <v>0</v>
      </c>
      <c r="AU37" s="954">
        <v>0</v>
      </c>
      <c r="AV37" s="955">
        <v>0</v>
      </c>
      <c r="AW37" s="956">
        <v>0</v>
      </c>
      <c r="AX37" s="954">
        <v>0</v>
      </c>
      <c r="AY37" s="955">
        <v>0</v>
      </c>
      <c r="AZ37" s="956">
        <v>0</v>
      </c>
      <c r="BA37" s="954">
        <v>0</v>
      </c>
      <c r="BB37" s="955">
        <v>0</v>
      </c>
      <c r="BC37" s="956">
        <v>0</v>
      </c>
      <c r="BD37" s="954">
        <v>0</v>
      </c>
      <c r="BE37" s="955">
        <v>0</v>
      </c>
      <c r="BF37" s="956">
        <v>0</v>
      </c>
      <c r="BG37" s="954">
        <v>0</v>
      </c>
      <c r="BH37" s="955">
        <v>0</v>
      </c>
      <c r="BI37" s="956">
        <v>0</v>
      </c>
      <c r="BJ37" s="954">
        <v>0</v>
      </c>
      <c r="BK37" s="955">
        <v>0</v>
      </c>
      <c r="BL37" s="956">
        <v>0</v>
      </c>
      <c r="BM37" s="954">
        <v>0</v>
      </c>
      <c r="BN37" s="955">
        <v>0</v>
      </c>
      <c r="BO37" s="956">
        <v>0</v>
      </c>
      <c r="BP37" s="954">
        <v>0</v>
      </c>
      <c r="BQ37" s="955">
        <v>0</v>
      </c>
      <c r="BR37" s="956">
        <v>0</v>
      </c>
      <c r="BS37" s="954">
        <v>0</v>
      </c>
      <c r="BT37" s="955">
        <v>0</v>
      </c>
      <c r="BU37" s="956">
        <v>0</v>
      </c>
      <c r="BV37" s="954">
        <v>0</v>
      </c>
      <c r="BW37" s="955">
        <v>0</v>
      </c>
      <c r="BX37" s="956">
        <v>0</v>
      </c>
      <c r="BY37" s="954">
        <v>0</v>
      </c>
      <c r="BZ37" s="955">
        <v>0</v>
      </c>
      <c r="CA37" s="956">
        <v>0</v>
      </c>
    </row>
    <row r="38" spans="1:79" x14ac:dyDescent="0.2">
      <c r="A38" s="947">
        <v>12</v>
      </c>
      <c r="B38" s="961" t="s">
        <v>305</v>
      </c>
      <c r="C38" s="949"/>
      <c r="D38" s="958"/>
      <c r="E38" s="959"/>
      <c r="F38" s="945"/>
      <c r="G38" s="960"/>
      <c r="H38" s="954">
        <v>0</v>
      </c>
      <c r="I38" s="955">
        <v>0</v>
      </c>
      <c r="J38" s="956">
        <v>0</v>
      </c>
      <c r="K38" s="954">
        <v>0</v>
      </c>
      <c r="L38" s="955">
        <v>0</v>
      </c>
      <c r="M38" s="956">
        <v>0</v>
      </c>
      <c r="N38" s="954">
        <v>0</v>
      </c>
      <c r="O38" s="955">
        <v>0</v>
      </c>
      <c r="P38" s="956">
        <v>0</v>
      </c>
      <c r="Q38" s="954">
        <v>0</v>
      </c>
      <c r="R38" s="955">
        <v>0</v>
      </c>
      <c r="S38" s="956">
        <v>0</v>
      </c>
      <c r="T38" s="954">
        <v>0</v>
      </c>
      <c r="U38" s="955">
        <v>0</v>
      </c>
      <c r="V38" s="956">
        <v>0</v>
      </c>
      <c r="W38" s="954">
        <v>0</v>
      </c>
      <c r="X38" s="955">
        <v>0</v>
      </c>
      <c r="Y38" s="956">
        <v>0</v>
      </c>
      <c r="Z38" s="954">
        <v>0</v>
      </c>
      <c r="AA38" s="955">
        <v>0</v>
      </c>
      <c r="AB38" s="956">
        <v>0</v>
      </c>
      <c r="AC38" s="954">
        <v>0</v>
      </c>
      <c r="AD38" s="955">
        <v>0</v>
      </c>
      <c r="AE38" s="956">
        <v>0</v>
      </c>
      <c r="AF38" s="954">
        <v>0</v>
      </c>
      <c r="AG38" s="955">
        <v>0</v>
      </c>
      <c r="AH38" s="956">
        <v>0</v>
      </c>
      <c r="AI38" s="954">
        <v>0</v>
      </c>
      <c r="AJ38" s="955">
        <v>0</v>
      </c>
      <c r="AK38" s="956">
        <v>0</v>
      </c>
      <c r="AL38" s="954">
        <v>0</v>
      </c>
      <c r="AM38" s="955">
        <v>0</v>
      </c>
      <c r="AN38" s="956">
        <v>0</v>
      </c>
      <c r="AO38" s="954">
        <v>0</v>
      </c>
      <c r="AP38" s="955">
        <v>0</v>
      </c>
      <c r="AQ38" s="956">
        <v>0</v>
      </c>
      <c r="AR38" s="954">
        <v>0</v>
      </c>
      <c r="AS38" s="955">
        <v>0</v>
      </c>
      <c r="AT38" s="956">
        <v>0</v>
      </c>
      <c r="AU38" s="954">
        <v>0</v>
      </c>
      <c r="AV38" s="955">
        <v>0</v>
      </c>
      <c r="AW38" s="956">
        <v>0</v>
      </c>
      <c r="AX38" s="954">
        <v>0</v>
      </c>
      <c r="AY38" s="955">
        <v>0</v>
      </c>
      <c r="AZ38" s="956">
        <v>0</v>
      </c>
      <c r="BA38" s="954">
        <v>0</v>
      </c>
      <c r="BB38" s="955">
        <v>0</v>
      </c>
      <c r="BC38" s="956">
        <v>0</v>
      </c>
      <c r="BD38" s="954">
        <v>0</v>
      </c>
      <c r="BE38" s="955">
        <v>0</v>
      </c>
      <c r="BF38" s="956">
        <v>0</v>
      </c>
      <c r="BG38" s="954">
        <v>0</v>
      </c>
      <c r="BH38" s="955">
        <v>0</v>
      </c>
      <c r="BI38" s="956">
        <v>0</v>
      </c>
      <c r="BJ38" s="954">
        <v>0</v>
      </c>
      <c r="BK38" s="955">
        <v>0</v>
      </c>
      <c r="BL38" s="956">
        <v>0</v>
      </c>
      <c r="BM38" s="954">
        <v>0</v>
      </c>
      <c r="BN38" s="955">
        <v>0</v>
      </c>
      <c r="BO38" s="956">
        <v>0</v>
      </c>
      <c r="BP38" s="954">
        <v>0</v>
      </c>
      <c r="BQ38" s="955">
        <v>0</v>
      </c>
      <c r="BR38" s="956">
        <v>0</v>
      </c>
      <c r="BS38" s="954">
        <v>0</v>
      </c>
      <c r="BT38" s="955">
        <v>0</v>
      </c>
      <c r="BU38" s="956">
        <v>0</v>
      </c>
      <c r="BV38" s="954">
        <v>0</v>
      </c>
      <c r="BW38" s="955">
        <v>0</v>
      </c>
      <c r="BX38" s="956">
        <v>0</v>
      </c>
      <c r="BY38" s="954">
        <v>0</v>
      </c>
      <c r="BZ38" s="955">
        <v>0</v>
      </c>
      <c r="CA38" s="956">
        <v>0</v>
      </c>
    </row>
    <row r="39" spans="1:79" x14ac:dyDescent="0.2">
      <c r="A39" s="947">
        <v>13</v>
      </c>
      <c r="B39" s="961" t="s">
        <v>306</v>
      </c>
      <c r="C39" s="949"/>
      <c r="D39" s="958"/>
      <c r="E39" s="959"/>
      <c r="F39" s="945"/>
      <c r="G39" s="960"/>
      <c r="H39" s="962">
        <v>57.041216890399511</v>
      </c>
      <c r="I39" s="955">
        <v>0.93</v>
      </c>
      <c r="J39" s="956">
        <v>0.33</v>
      </c>
      <c r="K39" s="962">
        <v>60.34859253705519</v>
      </c>
      <c r="L39" s="955">
        <v>0.98</v>
      </c>
      <c r="M39" s="956">
        <v>0.36</v>
      </c>
      <c r="N39" s="962">
        <v>60.34859253705519</v>
      </c>
      <c r="O39" s="955">
        <v>0.98</v>
      </c>
      <c r="P39" s="956">
        <v>0.36</v>
      </c>
      <c r="Q39" s="962">
        <v>59.064284150411424</v>
      </c>
      <c r="R39" s="955">
        <v>0.96</v>
      </c>
      <c r="S39" s="956">
        <v>0.35</v>
      </c>
      <c r="T39" s="962">
        <v>58.521551246579726</v>
      </c>
      <c r="U39" s="955">
        <v>0.95</v>
      </c>
      <c r="V39" s="956">
        <v>0.35</v>
      </c>
      <c r="W39" s="962">
        <v>64.745045211310298</v>
      </c>
      <c r="X39" s="955">
        <v>1.05</v>
      </c>
      <c r="Y39" s="956">
        <v>0.39</v>
      </c>
      <c r="Z39" s="962">
        <v>26.727463633981248</v>
      </c>
      <c r="AA39" s="955">
        <v>0.43</v>
      </c>
      <c r="AB39" s="956">
        <v>0.17</v>
      </c>
      <c r="AC39" s="962">
        <v>3.2698579476834566</v>
      </c>
      <c r="AD39" s="955">
        <v>0.04</v>
      </c>
      <c r="AE39" s="956">
        <v>0.04</v>
      </c>
      <c r="AF39" s="962">
        <v>61.633244447646696</v>
      </c>
      <c r="AG39" s="955">
        <v>1</v>
      </c>
      <c r="AH39" s="956">
        <v>0.37</v>
      </c>
      <c r="AI39" s="962">
        <v>60.34859253705519</v>
      </c>
      <c r="AJ39" s="955">
        <v>0.98</v>
      </c>
      <c r="AK39" s="956">
        <v>0.36</v>
      </c>
      <c r="AL39" s="962">
        <v>63.460205650677139</v>
      </c>
      <c r="AM39" s="955">
        <v>1.03</v>
      </c>
      <c r="AN39" s="956">
        <v>0.38</v>
      </c>
      <c r="AO39" s="962">
        <v>12.152483261057016</v>
      </c>
      <c r="AP39" s="955">
        <v>0.19</v>
      </c>
      <c r="AQ39" s="956">
        <v>0.09</v>
      </c>
      <c r="AR39" s="962">
        <v>66.030184753186006</v>
      </c>
      <c r="AS39" s="955">
        <v>1.07</v>
      </c>
      <c r="AT39" s="956">
        <v>0.4</v>
      </c>
      <c r="AU39" s="962">
        <v>61.633244447646696</v>
      </c>
      <c r="AV39" s="955">
        <v>1</v>
      </c>
      <c r="AW39" s="956">
        <v>0.37</v>
      </c>
      <c r="AX39" s="962">
        <v>19.661677863231155</v>
      </c>
      <c r="AY39" s="955">
        <v>0.31</v>
      </c>
      <c r="AZ39" s="956">
        <v>0.14000000000000001</v>
      </c>
      <c r="BA39" s="962">
        <v>62.175684668323029</v>
      </c>
      <c r="BB39" s="955">
        <v>1.01</v>
      </c>
      <c r="BC39" s="956">
        <v>0.37</v>
      </c>
      <c r="BD39" s="962">
        <v>25.655885573609417</v>
      </c>
      <c r="BE39" s="955">
        <v>0.41</v>
      </c>
      <c r="BF39" s="956">
        <v>0.17</v>
      </c>
      <c r="BG39" s="962">
        <v>64.203496352097062</v>
      </c>
      <c r="BH39" s="955">
        <v>1.04</v>
      </c>
      <c r="BI39" s="956">
        <v>0.39</v>
      </c>
      <c r="BJ39" s="962">
        <v>61.091457066429349</v>
      </c>
      <c r="BK39" s="955">
        <v>0.99</v>
      </c>
      <c r="BL39" s="956">
        <v>0.37</v>
      </c>
      <c r="BM39" s="962">
        <v>60.550340048944129</v>
      </c>
      <c r="BN39" s="955">
        <v>0.98</v>
      </c>
      <c r="BO39" s="956">
        <v>0.37</v>
      </c>
      <c r="BP39" s="962">
        <v>59.264765863474196</v>
      </c>
      <c r="BQ39" s="955">
        <v>0.96</v>
      </c>
      <c r="BR39" s="956">
        <v>0.36</v>
      </c>
      <c r="BS39" s="962">
        <v>63.460205650677139</v>
      </c>
      <c r="BT39" s="955">
        <v>1.03</v>
      </c>
      <c r="BU39" s="956">
        <v>0.38</v>
      </c>
      <c r="BV39" s="962">
        <v>19.661677863231155</v>
      </c>
      <c r="BW39" s="955">
        <v>0.31</v>
      </c>
      <c r="BX39" s="956">
        <v>0.14000000000000001</v>
      </c>
      <c r="BY39" s="962">
        <v>59.806340992693052</v>
      </c>
      <c r="BZ39" s="955">
        <v>0.97</v>
      </c>
      <c r="CA39" s="956">
        <v>0.36</v>
      </c>
    </row>
    <row r="40" spans="1:79" x14ac:dyDescent="0.2">
      <c r="A40" s="947">
        <v>14</v>
      </c>
      <c r="B40" s="963" t="s">
        <v>307</v>
      </c>
      <c r="C40" s="964"/>
      <c r="D40" s="958"/>
      <c r="E40" s="959"/>
      <c r="F40" s="945"/>
      <c r="G40" s="960"/>
      <c r="H40" s="962">
        <v>4.0873224346043218</v>
      </c>
      <c r="I40" s="955">
        <v>7.0000000000000007E-2</v>
      </c>
      <c r="J40" s="956">
        <v>0.01</v>
      </c>
      <c r="K40" s="962">
        <v>4.0873224346043218</v>
      </c>
      <c r="L40" s="955">
        <v>7.0000000000000007E-2</v>
      </c>
      <c r="M40" s="956">
        <v>0.01</v>
      </c>
      <c r="N40" s="962">
        <v>3.5160477053746932</v>
      </c>
      <c r="O40" s="955">
        <v>0.06</v>
      </c>
      <c r="P40" s="956">
        <v>-0.01</v>
      </c>
      <c r="Q40" s="962">
        <v>3.6558123238940801</v>
      </c>
      <c r="R40" s="955">
        <v>0.06</v>
      </c>
      <c r="S40" s="956">
        <v>-0.02</v>
      </c>
      <c r="T40" s="962">
        <v>3.6558123238940801</v>
      </c>
      <c r="U40" s="955">
        <v>0.06</v>
      </c>
      <c r="V40" s="956">
        <v>-0.02</v>
      </c>
      <c r="W40" s="962">
        <v>3.5160477053746932</v>
      </c>
      <c r="X40" s="955">
        <v>0.06</v>
      </c>
      <c r="Y40" s="956">
        <v>-0.01</v>
      </c>
      <c r="Z40" s="962">
        <v>3.6558123238940801</v>
      </c>
      <c r="AA40" s="955">
        <v>0.06</v>
      </c>
      <c r="AB40" s="956">
        <v>-0.02</v>
      </c>
      <c r="AC40" s="962">
        <v>4.2081560053644615</v>
      </c>
      <c r="AD40" s="955">
        <v>7.0000000000000007E-2</v>
      </c>
      <c r="AE40" s="956">
        <v>-0.02</v>
      </c>
      <c r="AF40" s="962">
        <v>4.0873224346043218</v>
      </c>
      <c r="AG40" s="955">
        <v>7.0000000000000007E-2</v>
      </c>
      <c r="AH40" s="956">
        <v>-0.01</v>
      </c>
      <c r="AI40" s="962">
        <v>4.6602645943922258</v>
      </c>
      <c r="AJ40" s="955">
        <v>0.08</v>
      </c>
      <c r="AK40" s="956">
        <v>-0.01</v>
      </c>
      <c r="AL40" s="962">
        <v>4.6602645943922258</v>
      </c>
      <c r="AM40" s="955">
        <v>0.08</v>
      </c>
      <c r="AN40" s="956">
        <v>-0.01</v>
      </c>
      <c r="AO40" s="962">
        <v>4.0873224346043218</v>
      </c>
      <c r="AP40" s="955">
        <v>7.0000000000000007E-2</v>
      </c>
      <c r="AQ40" s="956">
        <v>-0.01</v>
      </c>
      <c r="AR40" s="962">
        <v>4.2081560053644615</v>
      </c>
      <c r="AS40" s="955">
        <v>7.0000000000000007E-2</v>
      </c>
      <c r="AT40" s="956">
        <v>-0.02</v>
      </c>
      <c r="AU40" s="962">
        <v>4.2081560053644615</v>
      </c>
      <c r="AV40" s="955">
        <v>7.0000000000000007E-2</v>
      </c>
      <c r="AW40" s="956">
        <v>-0.02</v>
      </c>
      <c r="AX40" s="962">
        <v>4.2081560053644615</v>
      </c>
      <c r="AY40" s="955">
        <v>7.0000000000000007E-2</v>
      </c>
      <c r="AZ40" s="956">
        <v>-0.02</v>
      </c>
      <c r="BA40" s="962">
        <v>4.2081560053644615</v>
      </c>
      <c r="BB40" s="955">
        <v>7.0000000000000007E-2</v>
      </c>
      <c r="BC40" s="956">
        <v>-0.02</v>
      </c>
      <c r="BD40" s="962">
        <v>3.6558123238940801</v>
      </c>
      <c r="BE40" s="955">
        <v>0.06</v>
      </c>
      <c r="BF40" s="956">
        <v>-0.02</v>
      </c>
      <c r="BG40" s="962">
        <v>3.6558123238940801</v>
      </c>
      <c r="BH40" s="955">
        <v>0.06</v>
      </c>
      <c r="BI40" s="956">
        <v>-0.02</v>
      </c>
      <c r="BJ40" s="962">
        <v>3.6558123238940801</v>
      </c>
      <c r="BK40" s="955">
        <v>0.06</v>
      </c>
      <c r="BL40" s="956">
        <v>-0.02</v>
      </c>
      <c r="BM40" s="962">
        <v>4.0873224346043218</v>
      </c>
      <c r="BN40" s="955">
        <v>7.0000000000000007E-2</v>
      </c>
      <c r="BO40" s="956">
        <v>-0.01</v>
      </c>
      <c r="BP40" s="962">
        <v>4.6602645943922258</v>
      </c>
      <c r="BQ40" s="955">
        <v>0.08</v>
      </c>
      <c r="BR40" s="956">
        <v>-0.01</v>
      </c>
      <c r="BS40" s="962">
        <v>4.6602645943922258</v>
      </c>
      <c r="BT40" s="955">
        <v>0.08</v>
      </c>
      <c r="BU40" s="956">
        <v>0.01</v>
      </c>
      <c r="BV40" s="962">
        <v>4.6602645943922258</v>
      </c>
      <c r="BW40" s="955">
        <v>0.08</v>
      </c>
      <c r="BX40" s="956">
        <v>0.01</v>
      </c>
      <c r="BY40" s="962">
        <v>4.6602645943922258</v>
      </c>
      <c r="BZ40" s="955">
        <v>0.08</v>
      </c>
      <c r="CA40" s="956">
        <v>0.01</v>
      </c>
    </row>
    <row r="41" spans="1:79" x14ac:dyDescent="0.2">
      <c r="A41" s="965">
        <v>15</v>
      </c>
      <c r="B41" s="966" t="s">
        <v>45</v>
      </c>
      <c r="C41" s="949"/>
      <c r="D41" s="967"/>
      <c r="E41" s="968"/>
      <c r="F41" s="955"/>
      <c r="G41" s="969"/>
      <c r="H41" s="962">
        <v>0.81746448692086415</v>
      </c>
      <c r="I41" s="955">
        <v>0.01</v>
      </c>
      <c r="J41" s="956">
        <v>0.01</v>
      </c>
      <c r="K41" s="962">
        <v>0.81746448692086415</v>
      </c>
      <c r="L41" s="955">
        <v>0.01</v>
      </c>
      <c r="M41" s="956">
        <v>0.01</v>
      </c>
      <c r="N41" s="962">
        <v>0.81746448692086415</v>
      </c>
      <c r="O41" s="955">
        <v>0.01</v>
      </c>
      <c r="P41" s="956">
        <v>0.01</v>
      </c>
      <c r="Q41" s="962">
        <v>0.81746448692086415</v>
      </c>
      <c r="R41" s="955">
        <v>0.01</v>
      </c>
      <c r="S41" s="956">
        <v>0.01</v>
      </c>
      <c r="T41" s="962">
        <v>0.81746448692086415</v>
      </c>
      <c r="U41" s="955">
        <v>0.01</v>
      </c>
      <c r="V41" s="956">
        <v>0.01</v>
      </c>
      <c r="W41" s="962">
        <v>0.81746448692086415</v>
      </c>
      <c r="X41" s="955">
        <v>0.01</v>
      </c>
      <c r="Y41" s="956">
        <v>0.01</v>
      </c>
      <c r="Z41" s="962">
        <v>0.81746448692086415</v>
      </c>
      <c r="AA41" s="955">
        <v>0.01</v>
      </c>
      <c r="AB41" s="956">
        <v>0.01</v>
      </c>
      <c r="AC41" s="962">
        <v>0.81746448692086415</v>
      </c>
      <c r="AD41" s="955">
        <v>0.01</v>
      </c>
      <c r="AE41" s="956">
        <v>0.01</v>
      </c>
      <c r="AF41" s="962">
        <v>0.81746448692086415</v>
      </c>
      <c r="AG41" s="955">
        <v>0.01</v>
      </c>
      <c r="AH41" s="956">
        <v>0.01</v>
      </c>
      <c r="AI41" s="962">
        <v>0.81746448692086415</v>
      </c>
      <c r="AJ41" s="955">
        <v>0.01</v>
      </c>
      <c r="AK41" s="956">
        <v>0.01</v>
      </c>
      <c r="AL41" s="962">
        <v>0.81746448692086415</v>
      </c>
      <c r="AM41" s="955">
        <v>0.01</v>
      </c>
      <c r="AN41" s="956">
        <v>0.01</v>
      </c>
      <c r="AO41" s="962">
        <v>0.81746448692086415</v>
      </c>
      <c r="AP41" s="955">
        <v>0.01</v>
      </c>
      <c r="AQ41" s="956">
        <v>0.01</v>
      </c>
      <c r="AR41" s="962">
        <v>0.81746448692086415</v>
      </c>
      <c r="AS41" s="955">
        <v>0.01</v>
      </c>
      <c r="AT41" s="956">
        <v>0.01</v>
      </c>
      <c r="AU41" s="962">
        <v>0.81746448692086415</v>
      </c>
      <c r="AV41" s="955">
        <v>0.01</v>
      </c>
      <c r="AW41" s="956">
        <v>0.01</v>
      </c>
      <c r="AX41" s="962">
        <v>0.81746448692086415</v>
      </c>
      <c r="AY41" s="955">
        <v>0.01</v>
      </c>
      <c r="AZ41" s="956">
        <v>0.01</v>
      </c>
      <c r="BA41" s="962">
        <v>0.81746448692086415</v>
      </c>
      <c r="BB41" s="955">
        <v>0.01</v>
      </c>
      <c r="BC41" s="956">
        <v>0.01</v>
      </c>
      <c r="BD41" s="962">
        <v>0.81746448692086415</v>
      </c>
      <c r="BE41" s="955">
        <v>0.01</v>
      </c>
      <c r="BF41" s="956">
        <v>0.01</v>
      </c>
      <c r="BG41" s="962">
        <v>0.81746448692086415</v>
      </c>
      <c r="BH41" s="955">
        <v>0.01</v>
      </c>
      <c r="BI41" s="956">
        <v>0.01</v>
      </c>
      <c r="BJ41" s="962">
        <v>0.81746448692086415</v>
      </c>
      <c r="BK41" s="955">
        <v>0.01</v>
      </c>
      <c r="BL41" s="956">
        <v>0.01</v>
      </c>
      <c r="BM41" s="962">
        <v>0.81746448692086415</v>
      </c>
      <c r="BN41" s="955">
        <v>0.01</v>
      </c>
      <c r="BO41" s="956">
        <v>0.01</v>
      </c>
      <c r="BP41" s="962">
        <v>0.81746448692086415</v>
      </c>
      <c r="BQ41" s="955">
        <v>0.01</v>
      </c>
      <c r="BR41" s="956">
        <v>0.01</v>
      </c>
      <c r="BS41" s="962">
        <v>0.81746448692086415</v>
      </c>
      <c r="BT41" s="955">
        <v>0.01</v>
      </c>
      <c r="BU41" s="956">
        <v>0.01</v>
      </c>
      <c r="BV41" s="962">
        <v>0.81746448692086415</v>
      </c>
      <c r="BW41" s="955">
        <v>0.01</v>
      </c>
      <c r="BX41" s="956">
        <v>0.01</v>
      </c>
      <c r="BY41" s="962">
        <v>0.81746448692086415</v>
      </c>
      <c r="BZ41" s="955">
        <v>0.01</v>
      </c>
      <c r="CA41" s="956">
        <v>0.01</v>
      </c>
    </row>
    <row r="42" spans="1:79" ht="13.5" thickBot="1" x14ac:dyDescent="0.25">
      <c r="A42" s="965">
        <v>16</v>
      </c>
      <c r="B42" s="966" t="s">
        <v>47</v>
      </c>
      <c r="C42" s="949"/>
      <c r="D42" s="958"/>
      <c r="E42" s="959"/>
      <c r="F42" s="945"/>
      <c r="G42" s="960"/>
      <c r="H42" s="962">
        <v>1.2925248424854276</v>
      </c>
      <c r="I42" s="955">
        <v>0.02</v>
      </c>
      <c r="J42" s="956">
        <v>0.01</v>
      </c>
      <c r="K42" s="962">
        <v>1.2925248424854276</v>
      </c>
      <c r="L42" s="955">
        <v>0.02</v>
      </c>
      <c r="M42" s="956">
        <v>0.01</v>
      </c>
      <c r="N42" s="962">
        <v>1.2925248424854276</v>
      </c>
      <c r="O42" s="955">
        <v>0.02</v>
      </c>
      <c r="P42" s="956">
        <v>0.01</v>
      </c>
      <c r="Q42" s="962">
        <v>1.2925248424854276</v>
      </c>
      <c r="R42" s="970" t="s">
        <v>308</v>
      </c>
      <c r="S42" s="971" t="s">
        <v>309</v>
      </c>
      <c r="T42" s="962">
        <v>1.2925248424854276</v>
      </c>
      <c r="U42" s="955">
        <v>0.02</v>
      </c>
      <c r="V42" s="956">
        <v>0.01</v>
      </c>
      <c r="W42" s="962">
        <v>1.2925248424854276</v>
      </c>
      <c r="X42" s="955">
        <v>0.02</v>
      </c>
      <c r="Y42" s="956">
        <v>0.01</v>
      </c>
      <c r="Z42" s="962">
        <v>0.81746448692086415</v>
      </c>
      <c r="AA42" s="955">
        <v>0.01</v>
      </c>
      <c r="AB42" s="956">
        <v>0.01</v>
      </c>
      <c r="AC42" s="962">
        <v>0.81746448692086415</v>
      </c>
      <c r="AD42" s="955">
        <v>0.01</v>
      </c>
      <c r="AE42" s="956">
        <v>0.01</v>
      </c>
      <c r="AF42" s="962">
        <v>1.2925248424854276</v>
      </c>
      <c r="AG42" s="955">
        <v>0.02</v>
      </c>
      <c r="AH42" s="956">
        <v>0.01</v>
      </c>
      <c r="AI42" s="962">
        <v>1.2925248424854276</v>
      </c>
      <c r="AJ42" s="955">
        <v>0.02</v>
      </c>
      <c r="AK42" s="956">
        <v>0.01</v>
      </c>
      <c r="AL42" s="962">
        <v>1.2925248424854276</v>
      </c>
      <c r="AM42" s="955">
        <v>0.02</v>
      </c>
      <c r="AN42" s="956">
        <v>0.01</v>
      </c>
      <c r="AO42" s="962">
        <v>1.2925248424854276</v>
      </c>
      <c r="AP42" s="955">
        <v>0.02</v>
      </c>
      <c r="AQ42" s="956">
        <v>0.01</v>
      </c>
      <c r="AR42" s="962">
        <v>1.2925248424854276</v>
      </c>
      <c r="AS42" s="955">
        <v>0.02</v>
      </c>
      <c r="AT42" s="956">
        <v>0.01</v>
      </c>
      <c r="AU42" s="962">
        <v>0.81746448692086415</v>
      </c>
      <c r="AV42" s="955">
        <v>0.01</v>
      </c>
      <c r="AW42" s="956">
        <v>0.01</v>
      </c>
      <c r="AX42" s="962">
        <v>0.81746448692086415</v>
      </c>
      <c r="AY42" s="955">
        <v>0.01</v>
      </c>
      <c r="AZ42" s="956">
        <v>0.01</v>
      </c>
      <c r="BA42" s="962">
        <v>0.81746448692086415</v>
      </c>
      <c r="BB42" s="955">
        <v>0.01</v>
      </c>
      <c r="BC42" s="956">
        <v>0.01</v>
      </c>
      <c r="BD42" s="962">
        <v>0.81746448692086415</v>
      </c>
      <c r="BE42" s="955">
        <v>0.01</v>
      </c>
      <c r="BF42" s="956">
        <v>0.01</v>
      </c>
      <c r="BG42" s="962">
        <v>1.2925248424854276</v>
      </c>
      <c r="BH42" s="955">
        <v>0.02</v>
      </c>
      <c r="BI42" s="956">
        <v>0.01</v>
      </c>
      <c r="BJ42" s="962">
        <v>1.2925248424854276</v>
      </c>
      <c r="BK42" s="955">
        <v>0.02</v>
      </c>
      <c r="BL42" s="956">
        <v>0.01</v>
      </c>
      <c r="BM42" s="962">
        <v>1.2925248424854276</v>
      </c>
      <c r="BN42" s="955">
        <v>0.02</v>
      </c>
      <c r="BO42" s="956">
        <v>0.01</v>
      </c>
      <c r="BP42" s="962">
        <v>0.81746448692086415</v>
      </c>
      <c r="BQ42" s="955">
        <v>0.01</v>
      </c>
      <c r="BR42" s="956">
        <v>0.01</v>
      </c>
      <c r="BS42" s="962">
        <v>0.81746448692086415</v>
      </c>
      <c r="BT42" s="955">
        <v>0.01</v>
      </c>
      <c r="BU42" s="956">
        <v>0.01</v>
      </c>
      <c r="BV42" s="962">
        <v>0.81746448692086415</v>
      </c>
      <c r="BW42" s="955">
        <v>0.01</v>
      </c>
      <c r="BX42" s="956">
        <v>0.01</v>
      </c>
      <c r="BY42" s="962">
        <v>0.81746448692086415</v>
      </c>
      <c r="BZ42" s="955">
        <v>0.01</v>
      </c>
      <c r="CA42" s="956">
        <v>0.01</v>
      </c>
    </row>
    <row r="43" spans="1:79" x14ac:dyDescent="0.2">
      <c r="A43" s="972" t="s">
        <v>66</v>
      </c>
      <c r="B43" s="973"/>
      <c r="C43" s="974"/>
      <c r="D43" s="975"/>
      <c r="E43" s="976"/>
      <c r="F43" s="975"/>
      <c r="G43" s="977"/>
      <c r="H43" s="978">
        <v>292.21618139746369</v>
      </c>
      <c r="I43" s="979">
        <v>4.93</v>
      </c>
      <c r="J43" s="980">
        <v>1.05</v>
      </c>
      <c r="K43" s="978">
        <v>284.2641319808547</v>
      </c>
      <c r="L43" s="979">
        <v>4.79</v>
      </c>
      <c r="M43" s="980">
        <v>1.04</v>
      </c>
      <c r="N43" s="978">
        <v>285.20846355293503</v>
      </c>
      <c r="O43" s="979">
        <v>4.8099999999999996</v>
      </c>
      <c r="P43" s="980">
        <v>1.0200000000000002</v>
      </c>
      <c r="Q43" s="978">
        <v>285.703158306381</v>
      </c>
      <c r="R43" s="981">
        <v>4.82</v>
      </c>
      <c r="S43" s="982">
        <v>1.0200000000000002</v>
      </c>
      <c r="T43" s="978">
        <v>333.40368047472049</v>
      </c>
      <c r="U43" s="979">
        <v>5.6499999999999995</v>
      </c>
      <c r="V43" s="980">
        <v>1.05</v>
      </c>
      <c r="W43" s="978">
        <v>408.194945721181</v>
      </c>
      <c r="X43" s="979">
        <v>6.93</v>
      </c>
      <c r="Y43" s="980">
        <v>1.22</v>
      </c>
      <c r="Z43" s="978">
        <v>419.31692212904323</v>
      </c>
      <c r="AA43" s="979">
        <v>7.1099999999999994</v>
      </c>
      <c r="AB43" s="980">
        <v>1.36</v>
      </c>
      <c r="AC43" s="978">
        <v>429.82333835420678</v>
      </c>
      <c r="AD43" s="979">
        <v>7.2799999999999994</v>
      </c>
      <c r="AE43" s="980">
        <v>1.4300000000000004</v>
      </c>
      <c r="AF43" s="978">
        <v>500.45980118214004</v>
      </c>
      <c r="AG43" s="979">
        <v>8.4500000000000011</v>
      </c>
      <c r="AH43" s="980">
        <v>1.7899999999999998</v>
      </c>
      <c r="AI43" s="978">
        <v>529.72010346681395</v>
      </c>
      <c r="AJ43" s="979">
        <v>8.89</v>
      </c>
      <c r="AK43" s="980">
        <v>2.0799999999999996</v>
      </c>
      <c r="AL43" s="978">
        <v>542.5247757947559</v>
      </c>
      <c r="AM43" s="979">
        <v>9.0899999999999981</v>
      </c>
      <c r="AN43" s="980">
        <v>2.16</v>
      </c>
      <c r="AO43" s="978">
        <v>486.57031298343753</v>
      </c>
      <c r="AP43" s="979">
        <v>8.1199999999999992</v>
      </c>
      <c r="AQ43" s="980">
        <v>2.0499999999999998</v>
      </c>
      <c r="AR43" s="978">
        <v>479.23677293919724</v>
      </c>
      <c r="AS43" s="979">
        <v>8.07</v>
      </c>
      <c r="AT43" s="980">
        <v>1.82</v>
      </c>
      <c r="AU43" s="978">
        <v>505.38323566571745</v>
      </c>
      <c r="AV43" s="979">
        <v>8.4300000000000015</v>
      </c>
      <c r="AW43" s="980">
        <v>2.1899999999999995</v>
      </c>
      <c r="AX43" s="978">
        <v>473.69853783259924</v>
      </c>
      <c r="AY43" s="979">
        <v>7.8599999999999994</v>
      </c>
      <c r="AZ43" s="980">
        <v>2.1599999999999997</v>
      </c>
      <c r="BA43" s="978">
        <v>475.8684845036297</v>
      </c>
      <c r="BB43" s="979">
        <v>7.95</v>
      </c>
      <c r="BC43" s="980">
        <v>2.0099999999999998</v>
      </c>
      <c r="BD43" s="978">
        <v>449.94271396936711</v>
      </c>
      <c r="BE43" s="979">
        <v>7.51</v>
      </c>
      <c r="BF43" s="980">
        <v>1.8800000000000001</v>
      </c>
      <c r="BG43" s="978">
        <v>482.53910639386328</v>
      </c>
      <c r="BH43" s="979">
        <v>8.0499999999999989</v>
      </c>
      <c r="BI43" s="980">
        <v>2.02</v>
      </c>
      <c r="BJ43" s="978">
        <v>424.73967743280474</v>
      </c>
      <c r="BK43" s="979">
        <v>7.17</v>
      </c>
      <c r="BL43" s="980">
        <v>1.4800000000000002</v>
      </c>
      <c r="BM43" s="978">
        <v>413.54013241831058</v>
      </c>
      <c r="BN43" s="979">
        <v>7.02</v>
      </c>
      <c r="BO43" s="980">
        <v>1.24</v>
      </c>
      <c r="BP43" s="978">
        <v>459.68641522298043</v>
      </c>
      <c r="BQ43" s="979">
        <v>7.6899999999999995</v>
      </c>
      <c r="BR43" s="980">
        <v>1.7699999999999998</v>
      </c>
      <c r="BS43" s="978">
        <v>451.17152837408088</v>
      </c>
      <c r="BT43" s="979">
        <v>7.51</v>
      </c>
      <c r="BU43" s="980">
        <v>1.86</v>
      </c>
      <c r="BV43" s="978">
        <v>353.95688159731731</v>
      </c>
      <c r="BW43" s="979">
        <v>5.9299999999999988</v>
      </c>
      <c r="BX43" s="980">
        <v>1.41</v>
      </c>
      <c r="BY43" s="978">
        <v>368.8794682245034</v>
      </c>
      <c r="BZ43" s="979">
        <v>6.1499999999999995</v>
      </c>
      <c r="CA43" s="980">
        <v>1.61</v>
      </c>
    </row>
    <row r="44" spans="1:79" ht="13.5" thickBot="1" x14ac:dyDescent="0.25">
      <c r="A44" s="983" t="s">
        <v>67</v>
      </c>
      <c r="B44" s="984"/>
      <c r="C44" s="985"/>
      <c r="D44" s="986"/>
      <c r="E44" s="987"/>
      <c r="F44" s="988"/>
      <c r="G44" s="989"/>
      <c r="H44" s="990">
        <v>198.4292981264019</v>
      </c>
      <c r="I44" s="991">
        <v>3.4</v>
      </c>
      <c r="J44" s="992">
        <v>0.39</v>
      </c>
      <c r="K44" s="990">
        <v>190.60209443727908</v>
      </c>
      <c r="L44" s="991">
        <v>3.2600000000000002</v>
      </c>
      <c r="M44" s="992">
        <v>0.32</v>
      </c>
      <c r="N44" s="990">
        <v>189.39667992970317</v>
      </c>
      <c r="O44" s="991">
        <v>3.25</v>
      </c>
      <c r="P44" s="992">
        <v>0.19</v>
      </c>
      <c r="Q44" s="990">
        <v>191.8113035521331</v>
      </c>
      <c r="R44" s="991">
        <v>3.2900000000000005</v>
      </c>
      <c r="S44" s="992">
        <v>0.19000000000000003</v>
      </c>
      <c r="T44" s="990">
        <v>215.92102596317423</v>
      </c>
      <c r="U44" s="991">
        <v>3.71</v>
      </c>
      <c r="V44" s="992">
        <v>0.22</v>
      </c>
      <c r="W44" s="990">
        <v>265.34968194768629</v>
      </c>
      <c r="X44" s="991">
        <v>4.5399999999999991</v>
      </c>
      <c r="Y44" s="992">
        <v>0.57999999999999996</v>
      </c>
      <c r="Z44" s="990">
        <v>296.28167069631587</v>
      </c>
      <c r="AA44" s="991">
        <v>5.0499999999999989</v>
      </c>
      <c r="AB44" s="992">
        <v>0.78</v>
      </c>
      <c r="AC44" s="990">
        <v>322.02381598540074</v>
      </c>
      <c r="AD44" s="991">
        <v>5.47</v>
      </c>
      <c r="AE44" s="992">
        <v>0.97</v>
      </c>
      <c r="AF44" s="990">
        <v>330.74925427247416</v>
      </c>
      <c r="AG44" s="991">
        <v>5.6099999999999994</v>
      </c>
      <c r="AH44" s="992">
        <v>1.07</v>
      </c>
      <c r="AI44" s="990">
        <v>320.99281664332614</v>
      </c>
      <c r="AJ44" s="991">
        <v>5.46</v>
      </c>
      <c r="AK44" s="992">
        <v>0.94</v>
      </c>
      <c r="AL44" s="990">
        <v>315.20141546569994</v>
      </c>
      <c r="AM44" s="991">
        <v>5.37</v>
      </c>
      <c r="AN44" s="992">
        <v>0.79999999999999993</v>
      </c>
      <c r="AO44" s="990">
        <v>311.19387182466113</v>
      </c>
      <c r="AP44" s="991">
        <v>5.3</v>
      </c>
      <c r="AQ44" s="992">
        <v>0.88</v>
      </c>
      <c r="AR44" s="990">
        <v>311.30774405428849</v>
      </c>
      <c r="AS44" s="991">
        <v>5.28</v>
      </c>
      <c r="AT44" s="992">
        <v>0.98000000000000009</v>
      </c>
      <c r="AU44" s="990">
        <v>315.65777504308846</v>
      </c>
      <c r="AV44" s="991">
        <v>5.3400000000000007</v>
      </c>
      <c r="AW44" s="992">
        <v>1.0599999999999998</v>
      </c>
      <c r="AX44" s="990">
        <v>308.20815796058565</v>
      </c>
      <c r="AY44" s="991">
        <v>5.2200000000000006</v>
      </c>
      <c r="AZ44" s="992">
        <v>0.99</v>
      </c>
      <c r="BA44" s="990">
        <v>294.20483843287349</v>
      </c>
      <c r="BB44" s="991">
        <v>4.99</v>
      </c>
      <c r="BC44" s="992">
        <v>0.86</v>
      </c>
      <c r="BD44" s="990">
        <v>285.89761629031159</v>
      </c>
      <c r="BE44" s="991">
        <v>4.87</v>
      </c>
      <c r="BF44" s="992">
        <v>0.74</v>
      </c>
      <c r="BG44" s="990">
        <v>276.90915860035284</v>
      </c>
      <c r="BH44" s="991">
        <v>4.7299999999999995</v>
      </c>
      <c r="BI44" s="992">
        <v>0.62</v>
      </c>
      <c r="BJ44" s="990">
        <v>277.03686701848494</v>
      </c>
      <c r="BK44" s="991">
        <v>4.7399999999999993</v>
      </c>
      <c r="BL44" s="992">
        <v>0.6</v>
      </c>
      <c r="BM44" s="990">
        <v>281.0685615388262</v>
      </c>
      <c r="BN44" s="991">
        <v>4.82</v>
      </c>
      <c r="BO44" s="992">
        <v>0.56000000000000005</v>
      </c>
      <c r="BP44" s="990">
        <v>275.14756768636289</v>
      </c>
      <c r="BQ44" s="991">
        <v>4.72</v>
      </c>
      <c r="BR44" s="992">
        <v>0.47000000000000003</v>
      </c>
      <c r="BS44" s="990">
        <v>254.37960394134333</v>
      </c>
      <c r="BT44" s="991">
        <v>4.3599999999999994</v>
      </c>
      <c r="BU44" s="992">
        <v>0.47000000000000003</v>
      </c>
      <c r="BV44" s="990">
        <v>248.10753098095341</v>
      </c>
      <c r="BW44" s="991">
        <v>4.2300000000000004</v>
      </c>
      <c r="BX44" s="992">
        <v>0.59</v>
      </c>
      <c r="BY44" s="990">
        <v>228.46987058400313</v>
      </c>
      <c r="BZ44" s="991">
        <v>3.88</v>
      </c>
      <c r="CA44" s="992">
        <v>0.61</v>
      </c>
    </row>
    <row r="45" spans="1:79" ht="13.5" thickBot="1" x14ac:dyDescent="0.25">
      <c r="A45" s="993" t="s">
        <v>68</v>
      </c>
      <c r="B45" s="883"/>
      <c r="C45" s="994"/>
      <c r="D45" s="995"/>
      <c r="E45" s="996"/>
      <c r="F45" s="995"/>
      <c r="G45" s="997"/>
      <c r="H45" s="998">
        <v>490.64547952386556</v>
      </c>
      <c r="I45" s="999">
        <v>8.33</v>
      </c>
      <c r="J45" s="1000">
        <v>1.44</v>
      </c>
      <c r="K45" s="998">
        <v>474.86622641813381</v>
      </c>
      <c r="L45" s="999">
        <v>8.0500000000000007</v>
      </c>
      <c r="M45" s="1000">
        <v>1.36</v>
      </c>
      <c r="N45" s="998">
        <v>474.6051434826382</v>
      </c>
      <c r="O45" s="999">
        <v>8.0599999999999987</v>
      </c>
      <c r="P45" s="1000">
        <v>1.2100000000000002</v>
      </c>
      <c r="Q45" s="998">
        <v>477.5144618585141</v>
      </c>
      <c r="R45" s="999">
        <v>8.1100000000000012</v>
      </c>
      <c r="S45" s="1000">
        <v>1.2100000000000002</v>
      </c>
      <c r="T45" s="998">
        <v>549.32470643789475</v>
      </c>
      <c r="U45" s="999">
        <v>9.36</v>
      </c>
      <c r="V45" s="1000">
        <v>1.27</v>
      </c>
      <c r="W45" s="998">
        <v>673.54462766886729</v>
      </c>
      <c r="X45" s="999">
        <v>11.469999999999999</v>
      </c>
      <c r="Y45" s="1000">
        <v>1.7999999999999998</v>
      </c>
      <c r="Z45" s="998">
        <v>715.59859282535911</v>
      </c>
      <c r="AA45" s="999">
        <v>12.159999999999998</v>
      </c>
      <c r="AB45" s="1000">
        <v>2.14</v>
      </c>
      <c r="AC45" s="998">
        <v>751.84715433960753</v>
      </c>
      <c r="AD45" s="999">
        <v>12.75</v>
      </c>
      <c r="AE45" s="1000">
        <v>2.4000000000000004</v>
      </c>
      <c r="AF45" s="998">
        <v>831.20905545461414</v>
      </c>
      <c r="AG45" s="999">
        <v>14.06</v>
      </c>
      <c r="AH45" s="1000">
        <v>2.86</v>
      </c>
      <c r="AI45" s="998">
        <v>850.71292011014009</v>
      </c>
      <c r="AJ45" s="999">
        <v>14.350000000000001</v>
      </c>
      <c r="AK45" s="1000">
        <v>3.0199999999999996</v>
      </c>
      <c r="AL45" s="998">
        <v>857.72619126045583</v>
      </c>
      <c r="AM45" s="999">
        <v>14.459999999999997</v>
      </c>
      <c r="AN45" s="1000">
        <v>2.96</v>
      </c>
      <c r="AO45" s="998">
        <v>797.76418480809866</v>
      </c>
      <c r="AP45" s="999">
        <v>13.419999999999998</v>
      </c>
      <c r="AQ45" s="1000">
        <v>2.9299999999999997</v>
      </c>
      <c r="AR45" s="998">
        <v>790.54451699348579</v>
      </c>
      <c r="AS45" s="999">
        <v>13.350000000000001</v>
      </c>
      <c r="AT45" s="1000">
        <v>2.8000000000000003</v>
      </c>
      <c r="AU45" s="998">
        <v>821.04101070880597</v>
      </c>
      <c r="AV45" s="999">
        <v>13.770000000000003</v>
      </c>
      <c r="AW45" s="1000">
        <v>3.2499999999999991</v>
      </c>
      <c r="AX45" s="998">
        <v>781.90669579318489</v>
      </c>
      <c r="AY45" s="999">
        <v>13.08</v>
      </c>
      <c r="AZ45" s="1000">
        <v>3.1499999999999995</v>
      </c>
      <c r="BA45" s="998">
        <v>770.07332293650325</v>
      </c>
      <c r="BB45" s="999">
        <v>12.940000000000001</v>
      </c>
      <c r="BC45" s="1000">
        <v>2.8699999999999997</v>
      </c>
      <c r="BD45" s="998">
        <v>735.84033025967869</v>
      </c>
      <c r="BE45" s="999">
        <v>12.379999999999999</v>
      </c>
      <c r="BF45" s="1000">
        <v>2.62</v>
      </c>
      <c r="BG45" s="998">
        <v>759.44826499421606</v>
      </c>
      <c r="BH45" s="999">
        <v>12.779999999999998</v>
      </c>
      <c r="BI45" s="1000">
        <v>2.64</v>
      </c>
      <c r="BJ45" s="998">
        <v>701.77654445128974</v>
      </c>
      <c r="BK45" s="999">
        <v>11.91</v>
      </c>
      <c r="BL45" s="1000">
        <v>2.08</v>
      </c>
      <c r="BM45" s="998">
        <v>694.60869395713678</v>
      </c>
      <c r="BN45" s="999">
        <v>11.84</v>
      </c>
      <c r="BO45" s="1000">
        <v>1.8</v>
      </c>
      <c r="BP45" s="998">
        <v>734.83398290934338</v>
      </c>
      <c r="BQ45" s="999">
        <v>12.41</v>
      </c>
      <c r="BR45" s="1000">
        <v>2.2399999999999998</v>
      </c>
      <c r="BS45" s="998">
        <v>705.55113231542418</v>
      </c>
      <c r="BT45" s="999">
        <v>11.87</v>
      </c>
      <c r="BU45" s="1000">
        <v>2.33</v>
      </c>
      <c r="BV45" s="998">
        <v>602.06441257827078</v>
      </c>
      <c r="BW45" s="999">
        <v>10.16</v>
      </c>
      <c r="BX45" s="1000">
        <v>2</v>
      </c>
      <c r="BY45" s="998">
        <v>597.34933880850656</v>
      </c>
      <c r="BZ45" s="999">
        <v>10.029999999999999</v>
      </c>
      <c r="CA45" s="1000">
        <v>2.2200000000000002</v>
      </c>
    </row>
    <row r="46" spans="1:79" x14ac:dyDescent="0.2">
      <c r="A46" s="1001"/>
      <c r="B46" s="863"/>
      <c r="C46" s="1002"/>
      <c r="D46" s="1003"/>
      <c r="E46" s="1004"/>
      <c r="F46" s="1003"/>
      <c r="G46" s="1004"/>
      <c r="H46" s="1005"/>
      <c r="I46" s="1003"/>
      <c r="J46" s="1003"/>
      <c r="K46" s="1005"/>
      <c r="L46" s="1003"/>
      <c r="M46" s="1003"/>
      <c r="N46" s="1005"/>
      <c r="O46" s="1003"/>
      <c r="P46" s="1003"/>
      <c r="Q46" s="1005"/>
      <c r="R46" s="1003"/>
      <c r="S46" s="1003"/>
      <c r="T46" s="1005"/>
      <c r="U46" s="1003"/>
      <c r="V46" s="1003"/>
      <c r="W46" s="1005"/>
      <c r="X46" s="1003"/>
      <c r="Y46" s="1003"/>
      <c r="Z46" s="1005"/>
      <c r="AA46" s="1003"/>
      <c r="AB46" s="1003"/>
      <c r="AC46" s="1005"/>
      <c r="AD46" s="1003"/>
      <c r="AE46" s="1003"/>
      <c r="AF46" s="1005"/>
      <c r="AG46" s="1003"/>
      <c r="AH46" s="1003"/>
      <c r="AI46" s="1005"/>
      <c r="AJ46" s="1003"/>
      <c r="AK46" s="1003"/>
      <c r="AL46" s="1005"/>
      <c r="AM46" s="1003"/>
      <c r="AN46" s="1003"/>
      <c r="AO46" s="1005"/>
      <c r="AP46" s="1003"/>
      <c r="AQ46" s="1003"/>
      <c r="AR46" s="1005"/>
      <c r="AS46" s="1003"/>
      <c r="AT46" s="1003"/>
      <c r="AU46" s="1005"/>
      <c r="AV46" s="1003"/>
      <c r="AW46" s="1003"/>
      <c r="AX46" s="1005"/>
      <c r="AY46" s="1003"/>
      <c r="AZ46" s="1003"/>
      <c r="BA46" s="1005"/>
      <c r="BB46" s="1003"/>
      <c r="BC46" s="1003"/>
      <c r="BD46" s="1005"/>
      <c r="BE46" s="1003"/>
      <c r="BF46" s="1003"/>
      <c r="BG46" s="1005"/>
      <c r="BH46" s="1003"/>
      <c r="BI46" s="1003"/>
      <c r="BJ46" s="1005"/>
      <c r="BK46" s="1003"/>
      <c r="BL46" s="1003"/>
      <c r="BM46" s="1005"/>
      <c r="BN46" s="1003"/>
      <c r="BO46" s="1003"/>
      <c r="BP46" s="1005"/>
      <c r="BQ46" s="1003"/>
      <c r="BR46" s="1003"/>
      <c r="BS46" s="1005"/>
      <c r="BT46" s="1003"/>
      <c r="BU46" s="1003"/>
      <c r="BV46" s="1005"/>
      <c r="BW46" s="1003"/>
      <c r="BX46" s="1003"/>
      <c r="BY46" s="1005"/>
      <c r="BZ46" s="1003"/>
      <c r="CA46" s="1003"/>
    </row>
    <row r="47" spans="1:79" ht="13.5" thickBot="1" x14ac:dyDescent="0.25">
      <c r="A47" s="912"/>
      <c r="B47" s="339"/>
      <c r="C47" s="339"/>
      <c r="D47" s="339"/>
      <c r="E47" s="1006"/>
      <c r="F47" s="339"/>
      <c r="G47" s="1007"/>
      <c r="H47" s="1008" t="s">
        <v>69</v>
      </c>
      <c r="I47" s="1009"/>
      <c r="J47" s="931"/>
      <c r="K47" s="1010"/>
      <c r="L47" s="1011"/>
      <c r="M47" s="1011"/>
      <c r="N47" s="1010"/>
      <c r="O47" s="1011"/>
      <c r="P47" s="1011"/>
      <c r="Q47" s="1010"/>
      <c r="R47" s="1011"/>
      <c r="S47" s="1011"/>
      <c r="T47" s="1010"/>
      <c r="U47" s="1011"/>
      <c r="V47" s="1011"/>
      <c r="W47" s="1010"/>
      <c r="X47" s="1011"/>
      <c r="Y47" s="1011"/>
      <c r="Z47" s="1010"/>
      <c r="AA47" s="1011"/>
      <c r="AB47" s="1011"/>
      <c r="AC47" s="1010"/>
      <c r="AD47" s="1011"/>
      <c r="AE47" s="1011"/>
      <c r="AF47" s="1010"/>
      <c r="AG47" s="1011"/>
      <c r="AH47" s="1011"/>
      <c r="AI47" s="1010"/>
      <c r="AJ47" s="1011"/>
      <c r="AK47" s="1011"/>
      <c r="AL47" s="1010"/>
      <c r="AM47" s="1011"/>
      <c r="AN47" s="1011"/>
      <c r="AO47" s="1010"/>
      <c r="AP47" s="1011"/>
      <c r="AQ47" s="1011"/>
      <c r="AR47" s="1010"/>
      <c r="AS47" s="1011"/>
      <c r="AT47" s="1011"/>
      <c r="AU47" s="1010"/>
      <c r="AV47" s="1011"/>
      <c r="AW47" s="1011"/>
      <c r="AX47" s="1010"/>
      <c r="AY47" s="1011"/>
      <c r="AZ47" s="1011"/>
      <c r="BA47" s="1010"/>
      <c r="BB47" s="1011"/>
      <c r="BC47" s="1011"/>
      <c r="BD47" s="1010"/>
      <c r="BE47" s="1011"/>
      <c r="BF47" s="1011"/>
      <c r="BG47" s="1010"/>
      <c r="BH47" s="1011"/>
      <c r="BI47" s="1011"/>
      <c r="BJ47" s="1010"/>
      <c r="BK47" s="1011"/>
      <c r="BL47" s="1011"/>
      <c r="BM47" s="1010"/>
      <c r="BN47" s="1011"/>
      <c r="BO47" s="1011"/>
      <c r="BP47" s="1010"/>
      <c r="BQ47" s="1011"/>
      <c r="BR47" s="1011"/>
      <c r="BS47" s="1010"/>
      <c r="BT47" s="1011"/>
      <c r="BU47" s="1011"/>
      <c r="BV47" s="1010"/>
      <c r="BW47" s="1011"/>
      <c r="BX47" s="1011"/>
      <c r="BY47" s="1010"/>
      <c r="BZ47" s="1011"/>
      <c r="CA47" s="1011"/>
    </row>
    <row r="48" spans="1:79" ht="15" customHeight="1" x14ac:dyDescent="0.2">
      <c r="A48" s="1012"/>
      <c r="B48" s="1013" t="s">
        <v>70</v>
      </c>
      <c r="C48" s="973"/>
      <c r="D48" s="1014" t="s">
        <v>71</v>
      </c>
      <c r="E48" s="973"/>
      <c r="F48" s="973"/>
      <c r="G48" s="908"/>
      <c r="H48" s="1015">
        <v>2.3E-2</v>
      </c>
      <c r="I48" s="1016" t="s">
        <v>72</v>
      </c>
      <c r="J48" s="1017">
        <v>0.16250000000000001</v>
      </c>
      <c r="K48" s="1015">
        <v>2.3E-2</v>
      </c>
      <c r="L48" s="1016" t="s">
        <v>72</v>
      </c>
      <c r="M48" s="1017">
        <v>0.16250000000000001</v>
      </c>
      <c r="N48" s="1015">
        <v>2.3E-2</v>
      </c>
      <c r="O48" s="1016" t="s">
        <v>72</v>
      </c>
      <c r="P48" s="1017">
        <v>0.16250000000000001</v>
      </c>
      <c r="Q48" s="1015">
        <v>2.3E-2</v>
      </c>
      <c r="R48" s="1016" t="s">
        <v>72</v>
      </c>
      <c r="S48" s="1017">
        <v>0.16250000000000001</v>
      </c>
      <c r="T48" s="1015">
        <v>2.3E-2</v>
      </c>
      <c r="U48" s="1016" t="s">
        <v>72</v>
      </c>
      <c r="V48" s="1017">
        <v>0.16250000000000001</v>
      </c>
      <c r="W48" s="1015">
        <v>2.3E-2</v>
      </c>
      <c r="X48" s="1016" t="s">
        <v>72</v>
      </c>
      <c r="Y48" s="1017">
        <v>0.16250000000000001</v>
      </c>
      <c r="Z48" s="1015">
        <v>2.3E-2</v>
      </c>
      <c r="AA48" s="1016" t="s">
        <v>72</v>
      </c>
      <c r="AB48" s="1017">
        <v>0.16250000000000001</v>
      </c>
      <c r="AC48" s="1015">
        <v>2.3E-2</v>
      </c>
      <c r="AD48" s="1016" t="s">
        <v>72</v>
      </c>
      <c r="AE48" s="1017">
        <v>0.16250000000000001</v>
      </c>
      <c r="AF48" s="1015">
        <v>2.3E-2</v>
      </c>
      <c r="AG48" s="1016" t="s">
        <v>72</v>
      </c>
      <c r="AH48" s="1017">
        <v>0.16250000000000001</v>
      </c>
      <c r="AI48" s="1015">
        <v>2.3E-2</v>
      </c>
      <c r="AJ48" s="1016" t="s">
        <v>72</v>
      </c>
      <c r="AK48" s="1017">
        <v>0.16250000000000001</v>
      </c>
      <c r="AL48" s="1015">
        <v>2.3E-2</v>
      </c>
      <c r="AM48" s="1016" t="s">
        <v>72</v>
      </c>
      <c r="AN48" s="1017">
        <v>0.16250000000000001</v>
      </c>
      <c r="AO48" s="1015">
        <v>2.3E-2</v>
      </c>
      <c r="AP48" s="1016" t="s">
        <v>72</v>
      </c>
      <c r="AQ48" s="1017">
        <v>0.16250000000000001</v>
      </c>
      <c r="AR48" s="1015">
        <v>2.3E-2</v>
      </c>
      <c r="AS48" s="1016" t="s">
        <v>72</v>
      </c>
      <c r="AT48" s="1017">
        <v>0.16250000000000001</v>
      </c>
      <c r="AU48" s="1015">
        <v>2.3E-2</v>
      </c>
      <c r="AV48" s="1016" t="s">
        <v>72</v>
      </c>
      <c r="AW48" s="1017">
        <v>0.16250000000000001</v>
      </c>
      <c r="AX48" s="1015">
        <v>2.3E-2</v>
      </c>
      <c r="AY48" s="1016" t="s">
        <v>72</v>
      </c>
      <c r="AZ48" s="1017">
        <v>0.16250000000000001</v>
      </c>
      <c r="BA48" s="1015">
        <v>2.3E-2</v>
      </c>
      <c r="BB48" s="1016" t="s">
        <v>72</v>
      </c>
      <c r="BC48" s="1017">
        <v>0.16250000000000001</v>
      </c>
      <c r="BD48" s="1015">
        <v>2.3E-2</v>
      </c>
      <c r="BE48" s="1016" t="s">
        <v>72</v>
      </c>
      <c r="BF48" s="1017">
        <v>0.16250000000000001</v>
      </c>
      <c r="BG48" s="1015">
        <v>2.3E-2</v>
      </c>
      <c r="BH48" s="1016" t="s">
        <v>72</v>
      </c>
      <c r="BI48" s="1017">
        <v>0.16250000000000001</v>
      </c>
      <c r="BJ48" s="1015">
        <v>2.3E-2</v>
      </c>
      <c r="BK48" s="1016" t="s">
        <v>72</v>
      </c>
      <c r="BL48" s="1017">
        <v>0.16250000000000001</v>
      </c>
      <c r="BM48" s="1015">
        <v>2.3E-2</v>
      </c>
      <c r="BN48" s="1016" t="s">
        <v>72</v>
      </c>
      <c r="BO48" s="1017">
        <v>0.16250000000000001</v>
      </c>
      <c r="BP48" s="1015">
        <v>2.3E-2</v>
      </c>
      <c r="BQ48" s="1016" t="s">
        <v>72</v>
      </c>
      <c r="BR48" s="1017">
        <v>0.16250000000000001</v>
      </c>
      <c r="BS48" s="1015">
        <v>2.3E-2</v>
      </c>
      <c r="BT48" s="1016" t="s">
        <v>72</v>
      </c>
      <c r="BU48" s="1017">
        <v>0.16250000000000001</v>
      </c>
      <c r="BV48" s="1015">
        <v>2.3E-2</v>
      </c>
      <c r="BW48" s="1016" t="s">
        <v>72</v>
      </c>
      <c r="BX48" s="1017">
        <v>0.16250000000000001</v>
      </c>
      <c r="BY48" s="1015">
        <v>2.3E-2</v>
      </c>
      <c r="BZ48" s="1016" t="s">
        <v>72</v>
      </c>
      <c r="CA48" s="1017">
        <v>0.16250000000000001</v>
      </c>
    </row>
    <row r="49" spans="1:81" ht="15.75" customHeight="1" thickBot="1" x14ac:dyDescent="0.25">
      <c r="A49" s="1018" t="s">
        <v>35</v>
      </c>
      <c r="B49" s="1019" t="s">
        <v>73</v>
      </c>
      <c r="C49" s="1020"/>
      <c r="D49" s="1020" t="s">
        <v>74</v>
      </c>
      <c r="E49" s="1021"/>
      <c r="F49" s="1022"/>
      <c r="G49" s="846"/>
      <c r="H49" s="1023">
        <v>4.9812112240000001E-3</v>
      </c>
      <c r="I49" s="1024" t="s">
        <v>72</v>
      </c>
      <c r="J49" s="1025">
        <v>0.10237975400000002</v>
      </c>
      <c r="K49" s="1023">
        <v>4.7231940800000006E-3</v>
      </c>
      <c r="L49" s="1024" t="s">
        <v>72</v>
      </c>
      <c r="M49" s="1025">
        <v>9.7076680000000026E-2</v>
      </c>
      <c r="N49" s="1023">
        <v>4.7346593007999999E-3</v>
      </c>
      <c r="O49" s="1024" t="s">
        <v>72</v>
      </c>
      <c r="P49" s="1025">
        <v>9.7312326800000001E-2</v>
      </c>
      <c r="Q49" s="1023">
        <v>4.7499992495999991E-3</v>
      </c>
      <c r="R49" s="1024" t="s">
        <v>72</v>
      </c>
      <c r="S49" s="1025">
        <v>9.7627611599999997E-2</v>
      </c>
      <c r="T49" s="1023">
        <v>6.4629072112000006E-3</v>
      </c>
      <c r="U49" s="1024" t="s">
        <v>72</v>
      </c>
      <c r="V49" s="1025">
        <v>0.13283332520000002</v>
      </c>
      <c r="W49" s="1023">
        <v>9.7185331584000011E-3</v>
      </c>
      <c r="X49" s="1024" t="s">
        <v>72</v>
      </c>
      <c r="Y49" s="1025">
        <v>0.19974680640000003</v>
      </c>
      <c r="Z49" s="1023">
        <v>1.0345265444799998E-2</v>
      </c>
      <c r="AA49" s="1024" t="s">
        <v>72</v>
      </c>
      <c r="AB49" s="1025">
        <v>0.2126281508</v>
      </c>
      <c r="AC49" s="1023">
        <v>1.0845045745599999E-2</v>
      </c>
      <c r="AD49" s="1024" t="s">
        <v>72</v>
      </c>
      <c r="AE49" s="1025">
        <v>0.22290022760000003</v>
      </c>
      <c r="AF49" s="1023">
        <v>1.4688994496000004E-2</v>
      </c>
      <c r="AG49" s="1024" t="s">
        <v>72</v>
      </c>
      <c r="AH49" s="1025">
        <v>0.30190561600000004</v>
      </c>
      <c r="AI49" s="1023">
        <v>1.6338635104000004E-2</v>
      </c>
      <c r="AJ49" s="1024" t="s">
        <v>72</v>
      </c>
      <c r="AK49" s="1025">
        <v>0.33581098400000003</v>
      </c>
      <c r="AL49" s="1023">
        <v>1.7186624294399998E-2</v>
      </c>
      <c r="AM49" s="1024" t="s">
        <v>72</v>
      </c>
      <c r="AN49" s="1025">
        <v>0.35323986240000005</v>
      </c>
      <c r="AO49" s="1023">
        <v>1.3815591063999997E-2</v>
      </c>
      <c r="AP49" s="1024" t="s">
        <v>72</v>
      </c>
      <c r="AQ49" s="1025">
        <v>0.283954394</v>
      </c>
      <c r="AR49" s="1023">
        <v>1.3428118264E-2</v>
      </c>
      <c r="AS49" s="1024" t="s">
        <v>72</v>
      </c>
      <c r="AT49" s="1025">
        <v>0.27599059399999998</v>
      </c>
      <c r="AU49" s="1023">
        <v>1.49305390784E-2</v>
      </c>
      <c r="AV49" s="1024" t="s">
        <v>72</v>
      </c>
      <c r="AW49" s="1025">
        <v>0.30687012640000005</v>
      </c>
      <c r="AX49" s="1023">
        <v>1.3058608305600001E-2</v>
      </c>
      <c r="AY49" s="1024" t="s">
        <v>72</v>
      </c>
      <c r="AZ49" s="1025">
        <v>0.26839598760000005</v>
      </c>
      <c r="BA49" s="1023">
        <v>1.3164457926399999E-2</v>
      </c>
      <c r="BB49" s="1024" t="s">
        <v>72</v>
      </c>
      <c r="BC49" s="1025">
        <v>0.27057153440000004</v>
      </c>
      <c r="BD49" s="1023">
        <v>1.1753301859199998E-2</v>
      </c>
      <c r="BE49" s="1024" t="s">
        <v>72</v>
      </c>
      <c r="BF49" s="1025">
        <v>0.24156778320000002</v>
      </c>
      <c r="BG49" s="1023">
        <v>1.3528563135999996E-2</v>
      </c>
      <c r="BH49" s="1024" t="s">
        <v>72</v>
      </c>
      <c r="BI49" s="1025">
        <v>0.27805505599999997</v>
      </c>
      <c r="BJ49" s="1023">
        <v>1.05137664368E-2</v>
      </c>
      <c r="BK49" s="1024" t="s">
        <v>72</v>
      </c>
      <c r="BL49" s="1025">
        <v>0.21609138280000001</v>
      </c>
      <c r="BM49" s="1023">
        <v>9.9760734127999993E-3</v>
      </c>
      <c r="BN49" s="1024" t="s">
        <v>72</v>
      </c>
      <c r="BO49" s="1025">
        <v>0.20504007880000003</v>
      </c>
      <c r="BP49" s="1023">
        <v>1.22066251648E-2</v>
      </c>
      <c r="BQ49" s="1024" t="s">
        <v>72</v>
      </c>
      <c r="BR49" s="1025">
        <v>0.25088502080000002</v>
      </c>
      <c r="BS49" s="1023">
        <v>1.17558452704E-2</v>
      </c>
      <c r="BT49" s="1024" t="s">
        <v>72</v>
      </c>
      <c r="BU49" s="1025">
        <v>0.24162005840000006</v>
      </c>
      <c r="BV49" s="1023">
        <v>7.3422717631999998E-3</v>
      </c>
      <c r="BW49" s="1024" t="s">
        <v>72</v>
      </c>
      <c r="BX49" s="1025">
        <v>0.15090706719999999</v>
      </c>
      <c r="BY49" s="1023">
        <v>7.9379267440000002E-3</v>
      </c>
      <c r="BZ49" s="1024" t="s">
        <v>72</v>
      </c>
      <c r="CA49" s="1025">
        <v>0.16314967400000002</v>
      </c>
    </row>
    <row r="50" spans="1:81" ht="13.5" customHeight="1" x14ac:dyDescent="0.2">
      <c r="A50" s="861"/>
      <c r="B50" s="1026" t="s">
        <v>310</v>
      </c>
      <c r="C50" s="1027">
        <v>23</v>
      </c>
      <c r="D50" s="1028"/>
      <c r="E50" s="1028"/>
      <c r="F50" s="1029" t="s">
        <v>311</v>
      </c>
      <c r="G50" s="1030">
        <v>162.5</v>
      </c>
      <c r="H50" s="836"/>
      <c r="I50" s="837"/>
      <c r="J50" s="1031"/>
      <c r="K50" s="1032"/>
      <c r="L50" s="1033"/>
      <c r="M50" s="1034"/>
      <c r="N50" s="1035"/>
      <c r="O50" s="1036"/>
      <c r="P50" s="1031"/>
      <c r="Q50" s="1032"/>
      <c r="R50" s="1033"/>
      <c r="S50" s="1037"/>
      <c r="T50" s="1032"/>
      <c r="U50" s="1033"/>
      <c r="V50" s="1037"/>
      <c r="W50" s="1032"/>
      <c r="X50" s="1033"/>
      <c r="Y50" s="1037"/>
      <c r="Z50" s="1032"/>
      <c r="AA50" s="1033"/>
      <c r="AB50" s="1037"/>
      <c r="AC50" s="1032"/>
      <c r="AD50" s="1033"/>
      <c r="AE50" s="1037"/>
      <c r="AF50" s="1032"/>
      <c r="AG50" s="1033"/>
      <c r="AH50" s="1037"/>
      <c r="AI50" s="1032"/>
      <c r="AJ50" s="1033"/>
      <c r="AK50" s="1037"/>
      <c r="AL50" s="1032"/>
      <c r="AM50" s="1033"/>
      <c r="AN50" s="1037"/>
      <c r="AO50" s="1032"/>
      <c r="AP50" s="1033"/>
      <c r="AQ50" s="1037"/>
      <c r="AR50" s="1032"/>
      <c r="AS50" s="1033"/>
      <c r="AT50" s="1037"/>
      <c r="AU50" s="1032"/>
      <c r="AV50" s="1033"/>
      <c r="AW50" s="1037"/>
      <c r="AX50" s="1032"/>
      <c r="AY50" s="1033"/>
      <c r="AZ50" s="1037"/>
      <c r="BA50" s="1032"/>
      <c r="BB50" s="1033"/>
      <c r="BC50" s="1037"/>
      <c r="BD50" s="1032"/>
      <c r="BE50" s="1033"/>
      <c r="BF50" s="1037"/>
      <c r="BG50" s="1032"/>
      <c r="BH50" s="1033"/>
      <c r="BI50" s="1037"/>
      <c r="BJ50" s="1032"/>
      <c r="BK50" s="1033"/>
      <c r="BL50" s="1037"/>
      <c r="BM50" s="1032"/>
      <c r="BN50" s="1033"/>
      <c r="BO50" s="1037"/>
      <c r="BP50" s="1032"/>
      <c r="BQ50" s="1033"/>
      <c r="BR50" s="1037"/>
      <c r="BS50" s="1032"/>
      <c r="BT50" s="1033"/>
      <c r="BU50" s="1037"/>
      <c r="BV50" s="1032"/>
      <c r="BW50" s="1033"/>
      <c r="BX50" s="1037"/>
      <c r="BY50" s="1032"/>
      <c r="BZ50" s="1033"/>
      <c r="CA50" s="1037"/>
    </row>
    <row r="51" spans="1:81" ht="13.5" customHeight="1" thickBot="1" x14ac:dyDescent="0.25">
      <c r="A51" s="861"/>
      <c r="B51" s="1038"/>
      <c r="C51" s="1039"/>
      <c r="D51" s="1040"/>
      <c r="E51" s="1041" t="s">
        <v>77</v>
      </c>
      <c r="F51" s="1042"/>
      <c r="G51" s="1043">
        <v>124.19</v>
      </c>
      <c r="H51" s="923"/>
      <c r="I51" s="1044"/>
      <c r="J51" s="1045"/>
      <c r="K51" s="1046"/>
      <c r="L51" s="1046"/>
      <c r="M51" s="1046"/>
      <c r="N51" s="923" t="s">
        <v>79</v>
      </c>
      <c r="O51" s="1044">
        <v>10.210000000000001</v>
      </c>
      <c r="P51" s="1045"/>
      <c r="Q51" s="1046"/>
      <c r="R51" s="1046"/>
      <c r="S51" s="1047"/>
      <c r="T51" s="1046"/>
      <c r="U51" s="1046"/>
      <c r="V51" s="1047"/>
      <c r="W51" s="1046"/>
      <c r="X51" s="1046"/>
      <c r="Y51" s="1047"/>
      <c r="Z51" s="1046"/>
      <c r="AA51" s="1046"/>
      <c r="AB51" s="1047"/>
      <c r="AC51" s="1046"/>
      <c r="AD51" s="1046"/>
      <c r="AE51" s="1047"/>
      <c r="AF51" s="1046"/>
      <c r="AG51" s="1046"/>
      <c r="AH51" s="1047"/>
      <c r="AI51" s="1046"/>
      <c r="AJ51" s="1046"/>
      <c r="AK51" s="1047"/>
      <c r="AL51" s="1046"/>
      <c r="AM51" s="1046"/>
      <c r="AN51" s="1047"/>
      <c r="AO51" s="1046"/>
      <c r="AP51" s="1046"/>
      <c r="AQ51" s="1047"/>
      <c r="AR51" s="1046"/>
      <c r="AS51" s="1046"/>
      <c r="AT51" s="1047"/>
      <c r="AU51" s="1046"/>
      <c r="AV51" s="1046"/>
      <c r="AW51" s="1047"/>
      <c r="AX51" s="1046"/>
      <c r="AY51" s="1046"/>
      <c r="AZ51" s="1047"/>
      <c r="BA51" s="1046"/>
      <c r="BB51" s="1046"/>
      <c r="BC51" s="1047"/>
      <c r="BD51" s="1046"/>
      <c r="BE51" s="1046"/>
      <c r="BF51" s="1047"/>
      <c r="BG51" s="1046"/>
      <c r="BH51" s="1046"/>
      <c r="BI51" s="1047"/>
      <c r="BJ51" s="1046"/>
      <c r="BK51" s="1046"/>
      <c r="BL51" s="1047"/>
      <c r="BM51" s="1046"/>
      <c r="BN51" s="1046"/>
      <c r="BO51" s="1047"/>
      <c r="BP51" s="1046"/>
      <c r="BQ51" s="1046"/>
      <c r="BR51" s="1047"/>
      <c r="BS51" s="1046"/>
      <c r="BT51" s="1046"/>
      <c r="BU51" s="1047"/>
      <c r="BV51" s="1046"/>
      <c r="BW51" s="1046"/>
      <c r="BX51" s="1047"/>
      <c r="BY51" s="1046"/>
      <c r="BZ51" s="1046"/>
      <c r="CA51" s="1047"/>
    </row>
    <row r="52" spans="1:81" ht="15" customHeight="1" thickBot="1" x14ac:dyDescent="0.25">
      <c r="A52" s="1048"/>
      <c r="B52" s="1092" t="s">
        <v>83</v>
      </c>
      <c r="C52" s="1093"/>
      <c r="D52" s="1093"/>
      <c r="E52" s="1093"/>
      <c r="F52" s="1093"/>
      <c r="G52" s="1094"/>
      <c r="H52" s="1049">
        <v>4.9379812112239998</v>
      </c>
      <c r="I52" s="1050" t="s">
        <v>72</v>
      </c>
      <c r="J52" s="1051">
        <v>1.2448797540000001</v>
      </c>
      <c r="K52" s="1049">
        <v>4.8077231940800003</v>
      </c>
      <c r="L52" s="1050" t="s">
        <v>72</v>
      </c>
      <c r="M52" s="1051">
        <v>1.2195766800000001</v>
      </c>
      <c r="N52" s="1049">
        <v>4.8177346593007995</v>
      </c>
      <c r="O52" s="1050" t="s">
        <v>72</v>
      </c>
      <c r="P52" s="1051">
        <v>1.1998123268000001</v>
      </c>
      <c r="Q52" s="1049">
        <v>4.8277499992495994</v>
      </c>
      <c r="R52" s="1050" t="s">
        <v>72</v>
      </c>
      <c r="S52" s="1051">
        <v>1.1901276115999999</v>
      </c>
      <c r="T52" s="1049">
        <v>5.6494629072112001</v>
      </c>
      <c r="U52" s="1050" t="s">
        <v>72</v>
      </c>
      <c r="V52" s="1051">
        <v>1.2653333252000001</v>
      </c>
      <c r="W52" s="1049">
        <v>6.9327185331584005</v>
      </c>
      <c r="X52" s="1050" t="s">
        <v>72</v>
      </c>
      <c r="Y52" s="1051">
        <v>1.5022468064000001</v>
      </c>
      <c r="Z52" s="1049">
        <v>7.1233452654448</v>
      </c>
      <c r="AA52" s="1050" t="s">
        <v>72</v>
      </c>
      <c r="AB52" s="1051">
        <v>1.7151281508000003</v>
      </c>
      <c r="AC52" s="1049">
        <v>7.2838450457455997</v>
      </c>
      <c r="AD52" s="1050" t="s">
        <v>72</v>
      </c>
      <c r="AE52" s="1051">
        <v>1.8054002276000001</v>
      </c>
      <c r="AF52" s="1049">
        <v>8.4576889944959994</v>
      </c>
      <c r="AG52" s="1050" t="s">
        <v>72</v>
      </c>
      <c r="AH52" s="1051">
        <v>2.2044056160000003</v>
      </c>
      <c r="AI52" s="1049">
        <v>8.8793386351040002</v>
      </c>
      <c r="AJ52" s="1050" t="s">
        <v>72</v>
      </c>
      <c r="AK52" s="1051">
        <v>2.5183109840000002</v>
      </c>
      <c r="AL52" s="1049">
        <v>9.1001866242944001</v>
      </c>
      <c r="AM52" s="1050" t="s">
        <v>72</v>
      </c>
      <c r="AN52" s="1051">
        <v>2.6157398624000003</v>
      </c>
      <c r="AO52" s="1049">
        <v>8.1268155910640001</v>
      </c>
      <c r="AP52" s="1050" t="s">
        <v>72</v>
      </c>
      <c r="AQ52" s="1051">
        <v>2.4664543940000003</v>
      </c>
      <c r="AR52" s="1049">
        <v>8.0664281182639996</v>
      </c>
      <c r="AS52" s="1050" t="s">
        <v>72</v>
      </c>
      <c r="AT52" s="1051">
        <v>2.1984905939999999</v>
      </c>
      <c r="AU52" s="1049">
        <v>8.4379305390783994</v>
      </c>
      <c r="AV52" s="1050" t="s">
        <v>72</v>
      </c>
      <c r="AW52" s="1051">
        <v>2.6093701264000004</v>
      </c>
      <c r="AX52" s="1049">
        <v>7.8660586083055994</v>
      </c>
      <c r="AY52" s="1050" t="s">
        <v>72</v>
      </c>
      <c r="AZ52" s="1051">
        <v>2.5308959876000001</v>
      </c>
      <c r="BA52" s="1049">
        <v>7.9361644579263997</v>
      </c>
      <c r="BB52" s="1050" t="s">
        <v>72</v>
      </c>
      <c r="BC52" s="1051">
        <v>2.3930715344000002</v>
      </c>
      <c r="BD52" s="1049">
        <v>7.5047533018591999</v>
      </c>
      <c r="BE52" s="1050" t="s">
        <v>72</v>
      </c>
      <c r="BF52" s="1051">
        <v>2.2340677832</v>
      </c>
      <c r="BG52" s="1049">
        <v>8.0565285631359984</v>
      </c>
      <c r="BH52" s="1050" t="s">
        <v>72</v>
      </c>
      <c r="BI52" s="1051">
        <v>2.3805550559999999</v>
      </c>
      <c r="BJ52" s="1049">
        <v>7.1735137664367992</v>
      </c>
      <c r="BK52" s="1050" t="s">
        <v>72</v>
      </c>
      <c r="BL52" s="1051">
        <v>1.7685913827999999</v>
      </c>
      <c r="BM52" s="1049">
        <v>7.0229760734128002</v>
      </c>
      <c r="BN52" s="1050" t="s">
        <v>72</v>
      </c>
      <c r="BO52" s="1051">
        <v>1.5275400788</v>
      </c>
      <c r="BP52" s="1049">
        <v>7.6952066251647997</v>
      </c>
      <c r="BQ52" s="1050" t="s">
        <v>72</v>
      </c>
      <c r="BR52" s="1051">
        <v>2.0733850208</v>
      </c>
      <c r="BS52" s="1049">
        <v>7.5247558452704002</v>
      </c>
      <c r="BT52" s="1050" t="s">
        <v>72</v>
      </c>
      <c r="BU52" s="1051">
        <v>2.1541200584000002</v>
      </c>
      <c r="BV52" s="1049">
        <v>5.9503422717631995</v>
      </c>
      <c r="BW52" s="1050" t="s">
        <v>72</v>
      </c>
      <c r="BX52" s="1051">
        <v>1.6934070671999999</v>
      </c>
      <c r="BY52" s="1049">
        <v>6.1609379267439994</v>
      </c>
      <c r="BZ52" s="1050" t="s">
        <v>72</v>
      </c>
      <c r="CA52" s="1051">
        <v>1.8656496740000001</v>
      </c>
    </row>
    <row r="53" spans="1:81" x14ac:dyDescent="0.2">
      <c r="A53" s="1052"/>
      <c r="B53" s="1013" t="s">
        <v>70</v>
      </c>
      <c r="C53" s="973"/>
      <c r="D53" s="1014" t="s">
        <v>71</v>
      </c>
      <c r="E53" s="973"/>
      <c r="F53" s="973"/>
      <c r="G53" s="973"/>
      <c r="H53" s="1015">
        <v>2.1999999999999999E-2</v>
      </c>
      <c r="I53" s="1016" t="s">
        <v>72</v>
      </c>
      <c r="J53" s="1017">
        <v>0.16500000000000001</v>
      </c>
      <c r="K53" s="1015">
        <v>2.1999999999999999E-2</v>
      </c>
      <c r="L53" s="1016" t="s">
        <v>72</v>
      </c>
      <c r="M53" s="1017">
        <v>0.16500000000000001</v>
      </c>
      <c r="N53" s="1015">
        <v>2.1999999999999999E-2</v>
      </c>
      <c r="O53" s="1016" t="s">
        <v>72</v>
      </c>
      <c r="P53" s="1017">
        <v>0.16500000000000001</v>
      </c>
      <c r="Q53" s="1015">
        <v>2.1999999999999999E-2</v>
      </c>
      <c r="R53" s="1016" t="s">
        <v>72</v>
      </c>
      <c r="S53" s="1017">
        <v>0.16500000000000001</v>
      </c>
      <c r="T53" s="1015">
        <v>2.1999999999999999E-2</v>
      </c>
      <c r="U53" s="1016" t="s">
        <v>72</v>
      </c>
      <c r="V53" s="1017">
        <v>0.16500000000000001</v>
      </c>
      <c r="W53" s="1015">
        <v>2.1999999999999999E-2</v>
      </c>
      <c r="X53" s="1016" t="s">
        <v>72</v>
      </c>
      <c r="Y53" s="1017">
        <v>0.16500000000000001</v>
      </c>
      <c r="Z53" s="1015">
        <v>2.1999999999999999E-2</v>
      </c>
      <c r="AA53" s="1016" t="s">
        <v>72</v>
      </c>
      <c r="AB53" s="1017">
        <v>0.16500000000000001</v>
      </c>
      <c r="AC53" s="1015">
        <v>2.1999999999999999E-2</v>
      </c>
      <c r="AD53" s="1016" t="s">
        <v>72</v>
      </c>
      <c r="AE53" s="1017">
        <v>0.16500000000000001</v>
      </c>
      <c r="AF53" s="1015">
        <v>2.1999999999999999E-2</v>
      </c>
      <c r="AG53" s="1016" t="s">
        <v>72</v>
      </c>
      <c r="AH53" s="1017">
        <v>0.16500000000000001</v>
      </c>
      <c r="AI53" s="1015">
        <v>2.1999999999999999E-2</v>
      </c>
      <c r="AJ53" s="1016" t="s">
        <v>72</v>
      </c>
      <c r="AK53" s="1017">
        <v>0.16500000000000001</v>
      </c>
      <c r="AL53" s="1015">
        <v>2.1999999999999999E-2</v>
      </c>
      <c r="AM53" s="1016" t="s">
        <v>72</v>
      </c>
      <c r="AN53" s="1017">
        <v>0.16500000000000001</v>
      </c>
      <c r="AO53" s="1015">
        <v>2.1999999999999999E-2</v>
      </c>
      <c r="AP53" s="1016" t="s">
        <v>72</v>
      </c>
      <c r="AQ53" s="1017">
        <v>0.16500000000000001</v>
      </c>
      <c r="AR53" s="1015">
        <v>2.1999999999999999E-2</v>
      </c>
      <c r="AS53" s="1016" t="s">
        <v>72</v>
      </c>
      <c r="AT53" s="1017">
        <v>0.16500000000000001</v>
      </c>
      <c r="AU53" s="1015">
        <v>2.1999999999999999E-2</v>
      </c>
      <c r="AV53" s="1016" t="s">
        <v>72</v>
      </c>
      <c r="AW53" s="1017">
        <v>0.16500000000000001</v>
      </c>
      <c r="AX53" s="1015">
        <v>2.1999999999999999E-2</v>
      </c>
      <c r="AY53" s="1016" t="s">
        <v>72</v>
      </c>
      <c r="AZ53" s="1017">
        <v>0.16500000000000001</v>
      </c>
      <c r="BA53" s="1015">
        <v>2.1999999999999999E-2</v>
      </c>
      <c r="BB53" s="1016" t="s">
        <v>72</v>
      </c>
      <c r="BC53" s="1017">
        <v>0.16500000000000001</v>
      </c>
      <c r="BD53" s="1015">
        <v>2.1999999999999999E-2</v>
      </c>
      <c r="BE53" s="1016" t="s">
        <v>72</v>
      </c>
      <c r="BF53" s="1017">
        <v>0.16500000000000001</v>
      </c>
      <c r="BG53" s="1015">
        <v>2.1999999999999999E-2</v>
      </c>
      <c r="BH53" s="1016" t="s">
        <v>72</v>
      </c>
      <c r="BI53" s="1017">
        <v>0.16500000000000001</v>
      </c>
      <c r="BJ53" s="1015">
        <v>2.1999999999999999E-2</v>
      </c>
      <c r="BK53" s="1016" t="s">
        <v>72</v>
      </c>
      <c r="BL53" s="1017">
        <v>0.16500000000000001</v>
      </c>
      <c r="BM53" s="1015">
        <v>2.1999999999999999E-2</v>
      </c>
      <c r="BN53" s="1016" t="s">
        <v>72</v>
      </c>
      <c r="BO53" s="1017">
        <v>0.16500000000000001</v>
      </c>
      <c r="BP53" s="1015">
        <v>2.1999999999999999E-2</v>
      </c>
      <c r="BQ53" s="1016" t="s">
        <v>72</v>
      </c>
      <c r="BR53" s="1017">
        <v>0.16500000000000001</v>
      </c>
      <c r="BS53" s="1015">
        <v>2.1999999999999999E-2</v>
      </c>
      <c r="BT53" s="1016" t="s">
        <v>72</v>
      </c>
      <c r="BU53" s="1017">
        <v>0.16500000000000001</v>
      </c>
      <c r="BV53" s="1015">
        <v>2.1999999999999999E-2</v>
      </c>
      <c r="BW53" s="1016" t="s">
        <v>72</v>
      </c>
      <c r="BX53" s="1017">
        <v>0.16500000000000001</v>
      </c>
      <c r="BY53" s="1015">
        <v>2.1999999999999999E-2</v>
      </c>
      <c r="BZ53" s="1016" t="s">
        <v>72</v>
      </c>
      <c r="CA53" s="1017">
        <v>0.16500000000000001</v>
      </c>
    </row>
    <row r="54" spans="1:81" ht="12.75" customHeight="1" thickBot="1" x14ac:dyDescent="0.25">
      <c r="A54" s="1053" t="s">
        <v>44</v>
      </c>
      <c r="B54" s="1019" t="s">
        <v>73</v>
      </c>
      <c r="C54" s="1020"/>
      <c r="D54" s="1020" t="s">
        <v>74</v>
      </c>
      <c r="E54" s="1021"/>
      <c r="F54" s="1022"/>
      <c r="G54" s="1054"/>
      <c r="H54" s="1023">
        <v>2.2148516447999997E-3</v>
      </c>
      <c r="I54" s="1024" t="s">
        <v>72</v>
      </c>
      <c r="J54" s="1025">
        <v>4.8242806399999998E-2</v>
      </c>
      <c r="K54" s="1023">
        <v>2.0498166719999998E-3</v>
      </c>
      <c r="L54" s="1024" t="s">
        <v>72</v>
      </c>
      <c r="M54" s="1025">
        <v>4.4648095999999991E-2</v>
      </c>
      <c r="N54" s="1023">
        <v>2.0339776943999999E-3</v>
      </c>
      <c r="O54" s="1024" t="s">
        <v>72</v>
      </c>
      <c r="P54" s="1025">
        <v>4.4303099200000001E-2</v>
      </c>
      <c r="Q54" s="1023">
        <v>2.0692425455999999E-3</v>
      </c>
      <c r="R54" s="1024" t="s">
        <v>72</v>
      </c>
      <c r="S54" s="1025">
        <v>4.5071220799999992E-2</v>
      </c>
      <c r="T54" s="1023">
        <v>2.6383885488E-3</v>
      </c>
      <c r="U54" s="1024" t="s">
        <v>72</v>
      </c>
      <c r="V54" s="1025">
        <v>5.746807839999999E-2</v>
      </c>
      <c r="W54" s="1023">
        <v>3.9318610031999985E-3</v>
      </c>
      <c r="X54" s="1024" t="s">
        <v>72</v>
      </c>
      <c r="Y54" s="1025">
        <v>8.5641857599999968E-2</v>
      </c>
      <c r="Z54" s="1023">
        <v>4.9604883839999983E-3</v>
      </c>
      <c r="AA54" s="1024" t="s">
        <v>72</v>
      </c>
      <c r="AB54" s="1025">
        <v>0.10804691199999998</v>
      </c>
      <c r="AC54" s="1023">
        <v>5.8092612480000003E-3</v>
      </c>
      <c r="AD54" s="1024" t="s">
        <v>72</v>
      </c>
      <c r="AE54" s="1025">
        <v>0.12653446399999999</v>
      </c>
      <c r="AF54" s="1023">
        <v>6.1193389679999998E-3</v>
      </c>
      <c r="AG54" s="1024" t="s">
        <v>72</v>
      </c>
      <c r="AH54" s="1025">
        <v>0.13328842399999999</v>
      </c>
      <c r="AI54" s="1023">
        <v>5.7465849600000004E-3</v>
      </c>
      <c r="AJ54" s="1024" t="s">
        <v>72</v>
      </c>
      <c r="AK54" s="1025">
        <v>0.12516927999999999</v>
      </c>
      <c r="AL54" s="1023">
        <v>5.5102273919999997E-3</v>
      </c>
      <c r="AM54" s="1024" t="s">
        <v>72</v>
      </c>
      <c r="AN54" s="1025">
        <v>0.120021056</v>
      </c>
      <c r="AO54" s="1023">
        <v>5.4524783664000008E-3</v>
      </c>
      <c r="AP54" s="1024" t="s">
        <v>72</v>
      </c>
      <c r="AQ54" s="1025">
        <v>0.11876319519999999</v>
      </c>
      <c r="AR54" s="1023">
        <v>5.4281063519999988E-3</v>
      </c>
      <c r="AS54" s="1024" t="s">
        <v>72</v>
      </c>
      <c r="AT54" s="1025">
        <v>0.11823233599999999</v>
      </c>
      <c r="AU54" s="1023">
        <v>5.6034866879999994E-3</v>
      </c>
      <c r="AV54" s="1024" t="s">
        <v>72</v>
      </c>
      <c r="AW54" s="1025">
        <v>0.12205238399999999</v>
      </c>
      <c r="AX54" s="1023">
        <v>5.3328459455999986E-3</v>
      </c>
      <c r="AY54" s="1024" t="s">
        <v>72</v>
      </c>
      <c r="AZ54" s="1025">
        <v>0.11615742079999998</v>
      </c>
      <c r="BA54" s="1023">
        <v>4.8382507440000002E-3</v>
      </c>
      <c r="BB54" s="1024" t="s">
        <v>72</v>
      </c>
      <c r="BC54" s="1025">
        <v>0.10538439200000001</v>
      </c>
      <c r="BD54" s="1023">
        <v>4.6135977839999991E-3</v>
      </c>
      <c r="BE54" s="1024" t="s">
        <v>72</v>
      </c>
      <c r="BF54" s="1025">
        <v>0.10049111199999999</v>
      </c>
      <c r="BG54" s="1023">
        <v>4.2805072944000003E-3</v>
      </c>
      <c r="BH54" s="1024" t="s">
        <v>72</v>
      </c>
      <c r="BI54" s="1025">
        <v>9.32358992E-2</v>
      </c>
      <c r="BJ54" s="1023">
        <v>4.3058798640000003E-3</v>
      </c>
      <c r="BK54" s="1024" t="s">
        <v>72</v>
      </c>
      <c r="BL54" s="1025">
        <v>9.3788552000000011E-2</v>
      </c>
      <c r="BM54" s="1023">
        <v>4.4379720287999989E-3</v>
      </c>
      <c r="BN54" s="1024" t="s">
        <v>72</v>
      </c>
      <c r="BO54" s="1025">
        <v>9.6665718399999975E-2</v>
      </c>
      <c r="BP54" s="1023">
        <v>4.2650081280000002E-3</v>
      </c>
      <c r="BQ54" s="1024" t="s">
        <v>72</v>
      </c>
      <c r="BR54" s="1025">
        <v>9.2898303999999987E-2</v>
      </c>
      <c r="BS54" s="1023">
        <v>3.6643918320000005E-3</v>
      </c>
      <c r="BT54" s="1024" t="s">
        <v>72</v>
      </c>
      <c r="BU54" s="1025">
        <v>7.9815975999999997E-2</v>
      </c>
      <c r="BV54" s="1023">
        <v>3.4544451455999999E-3</v>
      </c>
      <c r="BW54" s="1024" t="s">
        <v>72</v>
      </c>
      <c r="BX54" s="1025">
        <v>7.5243020799999991E-2</v>
      </c>
      <c r="BY54" s="1023">
        <v>2.9345340095999995E-3</v>
      </c>
      <c r="BZ54" s="1024" t="s">
        <v>72</v>
      </c>
      <c r="CA54" s="1025">
        <v>6.391857279999999E-2</v>
      </c>
    </row>
    <row r="55" spans="1:81" x14ac:dyDescent="0.2">
      <c r="A55" s="1055"/>
      <c r="B55" s="1056" t="s">
        <v>310</v>
      </c>
      <c r="C55" s="1027">
        <v>22</v>
      </c>
      <c r="D55" s="1028"/>
      <c r="E55" s="1028"/>
      <c r="F55" s="1029" t="s">
        <v>311</v>
      </c>
      <c r="G55" s="1030">
        <v>165</v>
      </c>
      <c r="H55" s="836"/>
      <c r="I55" s="837"/>
      <c r="J55" s="1057"/>
      <c r="K55" s="1058"/>
      <c r="L55" s="1059"/>
      <c r="M55" s="1060"/>
      <c r="N55" s="1061"/>
      <c r="O55" s="1062"/>
      <c r="P55" s="1057"/>
      <c r="Q55" s="1058"/>
      <c r="R55" s="1059"/>
      <c r="S55" s="1060"/>
      <c r="T55" s="1058"/>
      <c r="U55" s="1059"/>
      <c r="V55" s="1060"/>
      <c r="W55" s="1058"/>
      <c r="X55" s="1059"/>
      <c r="Y55" s="1060"/>
      <c r="Z55" s="1058"/>
      <c r="AA55" s="1059"/>
      <c r="AB55" s="1060"/>
      <c r="AC55" s="1058"/>
      <c r="AD55" s="1059"/>
      <c r="AE55" s="1060"/>
      <c r="AF55" s="1058"/>
      <c r="AG55" s="1059"/>
      <c r="AH55" s="1060"/>
      <c r="AI55" s="1058"/>
      <c r="AJ55" s="1059"/>
      <c r="AK55" s="1060"/>
      <c r="AL55" s="1058"/>
      <c r="AM55" s="1059"/>
      <c r="AN55" s="1060"/>
      <c r="AO55" s="1058"/>
      <c r="AP55" s="1059"/>
      <c r="AQ55" s="1060"/>
      <c r="AR55" s="1058"/>
      <c r="AS55" s="1059"/>
      <c r="AT55" s="1060"/>
      <c r="AU55" s="1058"/>
      <c r="AV55" s="1059"/>
      <c r="AW55" s="1060"/>
      <c r="AX55" s="1058"/>
      <c r="AY55" s="1059"/>
      <c r="AZ55" s="1060"/>
      <c r="BA55" s="1058"/>
      <c r="BB55" s="1059"/>
      <c r="BC55" s="1060"/>
      <c r="BD55" s="1058"/>
      <c r="BE55" s="1059"/>
      <c r="BF55" s="1060"/>
      <c r="BG55" s="1058"/>
      <c r="BH55" s="1059"/>
      <c r="BI55" s="1060"/>
      <c r="BJ55" s="1058"/>
      <c r="BK55" s="1059"/>
      <c r="BL55" s="1060"/>
      <c r="BM55" s="1058"/>
      <c r="BN55" s="1059"/>
      <c r="BO55" s="1060"/>
      <c r="BP55" s="1058"/>
      <c r="BQ55" s="1059"/>
      <c r="BR55" s="1060"/>
      <c r="BS55" s="1058"/>
      <c r="BT55" s="1059"/>
      <c r="BU55" s="1060"/>
      <c r="BV55" s="1058"/>
      <c r="BW55" s="1059"/>
      <c r="BX55" s="1060"/>
      <c r="BY55" s="1058"/>
      <c r="BZ55" s="1059"/>
      <c r="CA55" s="1060"/>
    </row>
    <row r="56" spans="1:81" ht="13.5" thickBot="1" x14ac:dyDescent="0.25">
      <c r="A56" s="1055"/>
      <c r="B56" s="1063"/>
      <c r="C56" s="1010"/>
      <c r="D56" s="1007"/>
      <c r="E56" s="1041" t="s">
        <v>77</v>
      </c>
      <c r="F56" s="1042"/>
      <c r="G56" s="1064">
        <v>117.99</v>
      </c>
      <c r="H56" s="923"/>
      <c r="I56" s="1044"/>
      <c r="J56" s="1045"/>
      <c r="K56" s="1046"/>
      <c r="L56" s="1046"/>
      <c r="M56" s="1047"/>
      <c r="N56" s="923" t="s">
        <v>79</v>
      </c>
      <c r="O56" s="1040">
        <v>10.28</v>
      </c>
      <c r="P56" s="1045"/>
      <c r="Q56" s="1046"/>
      <c r="R56" s="1046"/>
      <c r="S56" s="1065"/>
      <c r="T56" s="1046"/>
      <c r="U56" s="1046"/>
      <c r="V56" s="1065"/>
      <c r="W56" s="1046"/>
      <c r="X56" s="1046"/>
      <c r="Y56" s="1065"/>
      <c r="Z56" s="1046"/>
      <c r="AA56" s="1046"/>
      <c r="AB56" s="1065"/>
      <c r="AC56" s="1046"/>
      <c r="AD56" s="1046"/>
      <c r="AE56" s="1065"/>
      <c r="AF56" s="1046"/>
      <c r="AG56" s="1046"/>
      <c r="AH56" s="1065"/>
      <c r="AI56" s="1046"/>
      <c r="AJ56" s="1046"/>
      <c r="AK56" s="1065"/>
      <c r="AL56" s="1046"/>
      <c r="AM56" s="1046"/>
      <c r="AN56" s="1065"/>
      <c r="AO56" s="1046"/>
      <c r="AP56" s="1046"/>
      <c r="AQ56" s="1065"/>
      <c r="AR56" s="1046"/>
      <c r="AS56" s="1046"/>
      <c r="AT56" s="1065"/>
      <c r="AU56" s="1046"/>
      <c r="AV56" s="1046"/>
      <c r="AW56" s="1065"/>
      <c r="AX56" s="1046"/>
      <c r="AY56" s="1046"/>
      <c r="AZ56" s="1065"/>
      <c r="BA56" s="1046"/>
      <c r="BB56" s="1046"/>
      <c r="BC56" s="1065"/>
      <c r="BD56" s="1046"/>
      <c r="BE56" s="1046"/>
      <c r="BF56" s="1065"/>
      <c r="BG56" s="1046"/>
      <c r="BH56" s="1046"/>
      <c r="BI56" s="1065"/>
      <c r="BJ56" s="1046"/>
      <c r="BK56" s="1046"/>
      <c r="BL56" s="1065"/>
      <c r="BM56" s="1046"/>
      <c r="BN56" s="1046"/>
      <c r="BO56" s="1065"/>
      <c r="BP56" s="1046"/>
      <c r="BQ56" s="1046"/>
      <c r="BR56" s="1065"/>
      <c r="BS56" s="1046"/>
      <c r="BT56" s="1046"/>
      <c r="BU56" s="1065"/>
      <c r="BV56" s="1046"/>
      <c r="BW56" s="1046"/>
      <c r="BX56" s="1065"/>
      <c r="BY56" s="1046"/>
      <c r="BZ56" s="1046"/>
      <c r="CA56" s="1065"/>
    </row>
    <row r="57" spans="1:81" ht="13.5" thickBot="1" x14ac:dyDescent="0.25">
      <c r="A57" s="900"/>
      <c r="B57" s="1092" t="s">
        <v>83</v>
      </c>
      <c r="C57" s="1093"/>
      <c r="D57" s="1093"/>
      <c r="E57" s="1093"/>
      <c r="F57" s="1093"/>
      <c r="G57" s="1094"/>
      <c r="H57" s="1066">
        <v>3.4142148516447999</v>
      </c>
      <c r="I57" s="1067" t="s">
        <v>72</v>
      </c>
      <c r="J57" s="1068">
        <v>0.70324280640000003</v>
      </c>
      <c r="K57" s="1066">
        <v>3.2840498166719998</v>
      </c>
      <c r="L57" s="1067" t="s">
        <v>72</v>
      </c>
      <c r="M57" s="1068">
        <v>0.68964809599999999</v>
      </c>
      <c r="N57" s="1066">
        <v>3.2740339776943999</v>
      </c>
      <c r="O57" s="1067" t="s">
        <v>72</v>
      </c>
      <c r="P57" s="1068">
        <v>0.66930309919999997</v>
      </c>
      <c r="Q57" s="1066">
        <v>3.3040692425455997</v>
      </c>
      <c r="R57" s="1067" t="s">
        <v>72</v>
      </c>
      <c r="S57" s="1068">
        <v>0.66007122080000002</v>
      </c>
      <c r="T57" s="1066">
        <v>3.7346383885487997</v>
      </c>
      <c r="U57" s="1067" t="s">
        <v>72</v>
      </c>
      <c r="V57" s="1068">
        <v>0.68246807840000001</v>
      </c>
      <c r="W57" s="1066">
        <v>4.5459318610031998</v>
      </c>
      <c r="X57" s="1067" t="s">
        <v>72</v>
      </c>
      <c r="Y57" s="1068">
        <v>0.88064185760000002</v>
      </c>
      <c r="Z57" s="1066">
        <v>5.0869604883840003</v>
      </c>
      <c r="AA57" s="1067" t="s">
        <v>72</v>
      </c>
      <c r="AB57" s="1068">
        <v>1.0930469119999999</v>
      </c>
      <c r="AC57" s="1066">
        <v>5.4878092612480005</v>
      </c>
      <c r="AD57" s="1067" t="s">
        <v>72</v>
      </c>
      <c r="AE57" s="1068">
        <v>1.2715344639999999</v>
      </c>
      <c r="AF57" s="1066">
        <v>5.6181193389680004</v>
      </c>
      <c r="AG57" s="1067" t="s">
        <v>72</v>
      </c>
      <c r="AH57" s="1068">
        <v>1.3782884240000002</v>
      </c>
      <c r="AI57" s="1066">
        <v>5.4677465849600004</v>
      </c>
      <c r="AJ57" s="1067" t="s">
        <v>72</v>
      </c>
      <c r="AK57" s="1068">
        <v>1.2101692799999999</v>
      </c>
      <c r="AL57" s="1066">
        <v>5.3675102273919997</v>
      </c>
      <c r="AM57" s="1067" t="s">
        <v>72</v>
      </c>
      <c r="AN57" s="1068">
        <v>1.105021056</v>
      </c>
      <c r="AO57" s="1066">
        <v>5.3274524783663999</v>
      </c>
      <c r="AP57" s="1067" t="s">
        <v>72</v>
      </c>
      <c r="AQ57" s="1068">
        <v>1.1737631951999998</v>
      </c>
      <c r="AR57" s="1066">
        <v>5.2974281063520001</v>
      </c>
      <c r="AS57" s="1067" t="s">
        <v>72</v>
      </c>
      <c r="AT57" s="1068">
        <v>1.273232336</v>
      </c>
      <c r="AU57" s="1066">
        <v>5.367603486688</v>
      </c>
      <c r="AV57" s="1067" t="s">
        <v>72</v>
      </c>
      <c r="AW57" s="1068">
        <v>1.3670523840000002</v>
      </c>
      <c r="AX57" s="1066">
        <v>5.2473328459455999</v>
      </c>
      <c r="AY57" s="1067" t="s">
        <v>72</v>
      </c>
      <c r="AZ57" s="1068">
        <v>1.2811574208000001</v>
      </c>
      <c r="BA57" s="1066">
        <v>5.0068382507440008</v>
      </c>
      <c r="BB57" s="1067" t="s">
        <v>72</v>
      </c>
      <c r="BC57" s="1068">
        <v>1.1803843919999999</v>
      </c>
      <c r="BD57" s="1066">
        <v>4.9066135977840002</v>
      </c>
      <c r="BE57" s="1067" t="s">
        <v>72</v>
      </c>
      <c r="BF57" s="1068">
        <v>1.0554911120000001</v>
      </c>
      <c r="BG57" s="1066">
        <v>4.7362805072944001</v>
      </c>
      <c r="BH57" s="1067" t="s">
        <v>72</v>
      </c>
      <c r="BI57" s="1068">
        <v>0.95823589919999996</v>
      </c>
      <c r="BJ57" s="1066">
        <v>4.7563058798640006</v>
      </c>
      <c r="BK57" s="1067" t="s">
        <v>72</v>
      </c>
      <c r="BL57" s="1068">
        <v>0.91878855200000009</v>
      </c>
      <c r="BM57" s="1066">
        <v>4.8364379720287998</v>
      </c>
      <c r="BN57" s="1067" t="s">
        <v>72</v>
      </c>
      <c r="BO57" s="1068">
        <v>0.87166571839999996</v>
      </c>
      <c r="BP57" s="1066">
        <v>4.7462650081279998</v>
      </c>
      <c r="BQ57" s="1067" t="s">
        <v>72</v>
      </c>
      <c r="BR57" s="1068">
        <v>0.81789830400000008</v>
      </c>
      <c r="BS57" s="1066">
        <v>4.3956643918320006</v>
      </c>
      <c r="BT57" s="1067" t="s">
        <v>72</v>
      </c>
      <c r="BU57" s="1068">
        <v>0.8048159760000001</v>
      </c>
      <c r="BV57" s="1066">
        <v>4.2454544451456</v>
      </c>
      <c r="BW57" s="1067" t="s">
        <v>72</v>
      </c>
      <c r="BX57" s="1068">
        <v>0.9402430208</v>
      </c>
      <c r="BY57" s="1066">
        <v>3.9049345340095996</v>
      </c>
      <c r="BZ57" s="1067" t="s">
        <v>72</v>
      </c>
      <c r="CA57" s="1068">
        <v>0.92891857280000001</v>
      </c>
    </row>
    <row r="58" spans="1:81" x14ac:dyDescent="0.2">
      <c r="A58" s="1069" t="s">
        <v>84</v>
      </c>
      <c r="B58" s="1070"/>
      <c r="C58" s="1071"/>
      <c r="D58" s="1072"/>
      <c r="E58" s="837"/>
      <c r="F58" s="339"/>
      <c r="G58" s="843"/>
      <c r="H58" s="1073"/>
      <c r="I58" s="1074"/>
      <c r="J58" s="1075"/>
      <c r="K58" s="1076"/>
      <c r="L58" s="1077"/>
      <c r="M58" s="1075"/>
      <c r="N58" s="1076"/>
      <c r="O58" s="1077"/>
      <c r="P58" s="1075"/>
      <c r="Q58" s="1076"/>
      <c r="R58" s="1077"/>
      <c r="S58" s="1075"/>
      <c r="T58" s="1076"/>
      <c r="U58" s="1077"/>
      <c r="V58" s="1075"/>
      <c r="W58" s="1076"/>
      <c r="X58" s="1077"/>
      <c r="Y58" s="1075"/>
      <c r="Z58" s="1076"/>
      <c r="AA58" s="1077"/>
      <c r="AB58" s="1075"/>
      <c r="AC58" s="1076"/>
      <c r="AD58" s="1077"/>
      <c r="AE58" s="1075"/>
      <c r="AF58" s="1076"/>
      <c r="AG58" s="1077"/>
      <c r="AH58" s="1075"/>
      <c r="AI58" s="1076"/>
      <c r="AJ58" s="1077"/>
      <c r="AK58" s="1075"/>
      <c r="AL58" s="1076"/>
      <c r="AM58" s="1077"/>
      <c r="AN58" s="1075"/>
      <c r="AO58" s="1076"/>
      <c r="AP58" s="1077"/>
      <c r="AQ58" s="1075"/>
      <c r="AR58" s="1076"/>
      <c r="AS58" s="1077"/>
      <c r="AT58" s="1075"/>
      <c r="AU58" s="1076"/>
      <c r="AV58" s="1077"/>
      <c r="AW58" s="1075"/>
      <c r="AX58" s="1076"/>
      <c r="AY58" s="1077"/>
      <c r="AZ58" s="1075"/>
      <c r="BA58" s="1076"/>
      <c r="BB58" s="1077"/>
      <c r="BC58" s="1075"/>
      <c r="BD58" s="1076"/>
      <c r="BE58" s="1077"/>
      <c r="BF58" s="1075"/>
      <c r="BG58" s="1076"/>
      <c r="BH58" s="1077"/>
      <c r="BI58" s="1075"/>
      <c r="BJ58" s="1076"/>
      <c r="BK58" s="1077"/>
      <c r="BL58" s="1075"/>
      <c r="BM58" s="1076"/>
      <c r="BN58" s="1077"/>
      <c r="BO58" s="1075"/>
      <c r="BP58" s="1076"/>
      <c r="BQ58" s="1077"/>
      <c r="BR58" s="1075"/>
      <c r="BS58" s="1076"/>
      <c r="BT58" s="1077"/>
      <c r="BU58" s="1075"/>
      <c r="BV58" s="1076"/>
      <c r="BW58" s="1077"/>
      <c r="BX58" s="1075"/>
      <c r="BY58" s="1076"/>
      <c r="BZ58" s="1077"/>
      <c r="CA58" s="1075"/>
    </row>
    <row r="59" spans="1:81" ht="15.75" thickBot="1" x14ac:dyDescent="0.3">
      <c r="A59" s="1078" t="s">
        <v>85</v>
      </c>
      <c r="B59" s="932"/>
      <c r="C59" s="1079"/>
      <c r="D59" s="932"/>
      <c r="E59" s="913"/>
      <c r="F59" s="932" t="s">
        <v>86</v>
      </c>
      <c r="G59" s="924"/>
      <c r="H59" s="1080">
        <v>8.3521960628687992</v>
      </c>
      <c r="I59" s="1081" t="s">
        <v>72</v>
      </c>
      <c r="J59" s="1082">
        <v>1.9481225604000001</v>
      </c>
      <c r="K59" s="1080">
        <v>8.0917730107520001</v>
      </c>
      <c r="L59" s="1081" t="s">
        <v>72</v>
      </c>
      <c r="M59" s="1082">
        <v>1.9092247760000001</v>
      </c>
      <c r="N59" s="1080">
        <v>8.0917686369951998</v>
      </c>
      <c r="O59" s="1081" t="s">
        <v>72</v>
      </c>
      <c r="P59" s="1082">
        <v>1.869115426</v>
      </c>
      <c r="Q59" s="1080">
        <v>8.1318192417951991</v>
      </c>
      <c r="R59" s="1081" t="s">
        <v>72</v>
      </c>
      <c r="S59" s="1082">
        <v>1.8501988323999998</v>
      </c>
      <c r="T59" s="1080">
        <v>9.3841012957600007</v>
      </c>
      <c r="U59" s="1081" t="s">
        <v>72</v>
      </c>
      <c r="V59" s="1082">
        <v>1.9478014036000002</v>
      </c>
      <c r="W59" s="1080">
        <v>11.478650394161601</v>
      </c>
      <c r="X59" s="1081" t="s">
        <v>72</v>
      </c>
      <c r="Y59" s="1082">
        <v>2.3828886640000002</v>
      </c>
      <c r="Z59" s="1080">
        <v>12.2103057538288</v>
      </c>
      <c r="AA59" s="1081" t="s">
        <v>72</v>
      </c>
      <c r="AB59" s="1082">
        <v>2.8081750628000002</v>
      </c>
      <c r="AC59" s="1080">
        <v>12.7716543069936</v>
      </c>
      <c r="AD59" s="1081" t="s">
        <v>72</v>
      </c>
      <c r="AE59" s="1082">
        <v>3.0769346916</v>
      </c>
      <c r="AF59" s="1080">
        <v>14.075808333464</v>
      </c>
      <c r="AG59" s="1081" t="s">
        <v>72</v>
      </c>
      <c r="AH59" s="1082">
        <v>3.5826940400000007</v>
      </c>
      <c r="AI59" s="1080">
        <v>14.347085220064001</v>
      </c>
      <c r="AJ59" s="1081" t="s">
        <v>72</v>
      </c>
      <c r="AK59" s="1082">
        <v>3.7284802639999999</v>
      </c>
      <c r="AL59" s="1080">
        <v>14.4676968516864</v>
      </c>
      <c r="AM59" s="1081" t="s">
        <v>72</v>
      </c>
      <c r="AN59" s="1082">
        <v>3.7207609184000003</v>
      </c>
      <c r="AO59" s="1080">
        <v>13.4542680694304</v>
      </c>
      <c r="AP59" s="1081" t="s">
        <v>72</v>
      </c>
      <c r="AQ59" s="1082">
        <v>3.6402175892000002</v>
      </c>
      <c r="AR59" s="1080">
        <v>13.363856224616001</v>
      </c>
      <c r="AS59" s="1081" t="s">
        <v>72</v>
      </c>
      <c r="AT59" s="1082">
        <v>3.4717229299999999</v>
      </c>
      <c r="AU59" s="1080">
        <v>13.805534025766399</v>
      </c>
      <c r="AV59" s="1081" t="s">
        <v>72</v>
      </c>
      <c r="AW59" s="1082">
        <v>3.9764225104000008</v>
      </c>
      <c r="AX59" s="1080">
        <v>13.1133914542512</v>
      </c>
      <c r="AY59" s="1081" t="s">
        <v>72</v>
      </c>
      <c r="AZ59" s="1082">
        <v>3.8120534084000002</v>
      </c>
      <c r="BA59" s="1080">
        <v>12.9430027086704</v>
      </c>
      <c r="BB59" s="1081" t="s">
        <v>72</v>
      </c>
      <c r="BC59" s="1082">
        <v>3.5734559264000003</v>
      </c>
      <c r="BD59" s="1080">
        <v>12.4113668996432</v>
      </c>
      <c r="BE59" s="1081" t="s">
        <v>72</v>
      </c>
      <c r="BF59" s="1082">
        <v>3.2895588951999999</v>
      </c>
      <c r="BG59" s="1080">
        <v>12.792809070430398</v>
      </c>
      <c r="BH59" s="1081" t="s">
        <v>72</v>
      </c>
      <c r="BI59" s="1082">
        <v>3.3387909551999999</v>
      </c>
      <c r="BJ59" s="1080">
        <v>11.9298196463008</v>
      </c>
      <c r="BK59" s="1081" t="s">
        <v>72</v>
      </c>
      <c r="BL59" s="1082">
        <v>2.6873799348</v>
      </c>
      <c r="BM59" s="1080">
        <v>11.8594140454416</v>
      </c>
      <c r="BN59" s="1081" t="s">
        <v>72</v>
      </c>
      <c r="BO59" s="1082">
        <v>2.3992057972</v>
      </c>
      <c r="BP59" s="1080">
        <v>12.441471633292799</v>
      </c>
      <c r="BQ59" s="1081" t="s">
        <v>72</v>
      </c>
      <c r="BR59" s="1082">
        <v>2.8912833247999998</v>
      </c>
      <c r="BS59" s="1080">
        <v>11.920420237102402</v>
      </c>
      <c r="BT59" s="1081" t="s">
        <v>72</v>
      </c>
      <c r="BU59" s="1082">
        <v>2.9589360344000002</v>
      </c>
      <c r="BV59" s="1080">
        <v>10.195796716908799</v>
      </c>
      <c r="BW59" s="1081" t="s">
        <v>72</v>
      </c>
      <c r="BX59" s="1082">
        <v>2.633650088</v>
      </c>
      <c r="BY59" s="1080">
        <v>10.065872460753599</v>
      </c>
      <c r="BZ59" s="1081" t="s">
        <v>72</v>
      </c>
      <c r="CA59" s="1082">
        <v>2.7945682467999999</v>
      </c>
    </row>
    <row r="60" spans="1:81" s="256" customFormat="1" x14ac:dyDescent="0.2">
      <c r="E60" s="256" t="s">
        <v>87</v>
      </c>
      <c r="I60" s="1083">
        <v>0.23324674681198301</v>
      </c>
      <c r="L60" s="1083">
        <v>0.23594640797055283</v>
      </c>
      <c r="O60" s="1083">
        <v>0.23098972670257636</v>
      </c>
      <c r="R60" s="1083">
        <v>0.22752581893243679</v>
      </c>
      <c r="U60" s="1083">
        <v>0.20756397892679093</v>
      </c>
      <c r="X60" s="1083">
        <v>0.20759310390810504</v>
      </c>
      <c r="AA60" s="1083">
        <v>0.22998400854290135</v>
      </c>
      <c r="AD60" s="1083">
        <v>0.24091903974531384</v>
      </c>
      <c r="AG60" s="1083">
        <v>0.25452847574532966</v>
      </c>
      <c r="AJ60" s="1083">
        <v>0.25987719504069184</v>
      </c>
      <c r="AM60" s="1083">
        <v>0.25717714136139763</v>
      </c>
      <c r="AP60" s="1083">
        <v>0.27056229074779481</v>
      </c>
      <c r="AS60" s="1083">
        <v>0.25978451665808439</v>
      </c>
      <c r="AV60" s="1083">
        <v>0.28803105356000558</v>
      </c>
      <c r="AY60" s="1083">
        <v>0.29069927651432836</v>
      </c>
      <c r="BB60" s="1083">
        <v>0.2760917236002875</v>
      </c>
      <c r="BE60" s="1083">
        <v>0.26504404565580664</v>
      </c>
      <c r="BH60" s="1083">
        <v>0.26098966511720717</v>
      </c>
      <c r="BK60" s="1083">
        <v>0.22526576381507185</v>
      </c>
      <c r="BN60" s="1083">
        <v>0.20230390709077084</v>
      </c>
      <c r="BQ60" s="1083">
        <v>0.23239078221768075</v>
      </c>
      <c r="BT60" s="1083">
        <v>0.24822413770198207</v>
      </c>
      <c r="BW60" s="1083">
        <v>0.25830743404606443</v>
      </c>
      <c r="BZ60" s="1083">
        <v>0.27762802059095232</v>
      </c>
      <c r="CC60" s="1084"/>
    </row>
    <row r="61" spans="1:81" ht="15" x14ac:dyDescent="0.25">
      <c r="B61" s="1087" t="s">
        <v>88</v>
      </c>
      <c r="C61" s="1087"/>
      <c r="D61" s="1087"/>
      <c r="E61" s="1087"/>
      <c r="F61" s="1087"/>
      <c r="T61" s="1085"/>
      <c r="U61" s="1086"/>
    </row>
  </sheetData>
  <mergeCells count="7">
    <mergeCell ref="B61:F61"/>
    <mergeCell ref="K3:M3"/>
    <mergeCell ref="BZ3:CA3"/>
    <mergeCell ref="E22:F22"/>
    <mergeCell ref="E23:F23"/>
    <mergeCell ref="B52:G52"/>
    <mergeCell ref="B57:G57"/>
  </mergeCells>
  <pageMargins left="0.19685039370078741" right="0.19685039370078741" top="0.39370078740157483" bottom="3.937007874015748E-2" header="0.35433070866141736" footer="0.11811023622047245"/>
  <pageSetup paperSize="9" scale="66" orientation="landscape" r:id="rId1"/>
  <headerFooter alignWithMargins="0">
    <oddFooter xml:space="preserve">&amp;R
</oddFooter>
  </headerFooter>
  <colBreaks count="2" manualBreakCount="2">
    <brk id="28" max="90" man="1"/>
    <brk id="55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103"/>
  <sheetViews>
    <sheetView view="pageBreakPreview" zoomScale="70" zoomScaleNormal="100" zoomScaleSheetLayoutView="70" workbookViewId="0">
      <selection activeCell="I89" sqref="I89"/>
    </sheetView>
  </sheetViews>
  <sheetFormatPr defaultRowHeight="12.75" x14ac:dyDescent="0.2"/>
  <cols>
    <col min="1" max="1" width="3.85546875" style="591" customWidth="1"/>
    <col min="2" max="2" width="5.140625" style="591" customWidth="1"/>
    <col min="3" max="3" width="8.28515625" style="591" customWidth="1"/>
    <col min="4" max="4" width="21.42578125" style="591" customWidth="1"/>
    <col min="5" max="5" width="7.85546875" style="591" customWidth="1"/>
    <col min="6" max="6" width="8.5703125" style="591" customWidth="1"/>
    <col min="7" max="7" width="7.5703125" style="591" customWidth="1"/>
    <col min="8" max="8" width="5.85546875" style="591" customWidth="1"/>
    <col min="9" max="83" width="10" style="591" customWidth="1"/>
    <col min="84" max="251" width="9.140625" style="591"/>
    <col min="252" max="253" width="3.28515625" style="591" customWidth="1"/>
    <col min="254" max="254" width="5.85546875" style="591" customWidth="1"/>
    <col min="255" max="255" width="18" style="591" customWidth="1"/>
    <col min="256" max="259" width="5.85546875" style="591" customWidth="1"/>
    <col min="260" max="271" width="7.42578125" style="591" customWidth="1"/>
    <col min="272" max="273" width="8" style="591" customWidth="1"/>
    <col min="274" max="507" width="9.140625" style="591"/>
    <col min="508" max="509" width="3.28515625" style="591" customWidth="1"/>
    <col min="510" max="510" width="5.85546875" style="591" customWidth="1"/>
    <col min="511" max="511" width="18" style="591" customWidth="1"/>
    <col min="512" max="515" width="5.85546875" style="591" customWidth="1"/>
    <col min="516" max="527" width="7.42578125" style="591" customWidth="1"/>
    <col min="528" max="529" width="8" style="591" customWidth="1"/>
    <col min="530" max="763" width="9.140625" style="591"/>
    <col min="764" max="765" width="3.28515625" style="591" customWidth="1"/>
    <col min="766" max="766" width="5.85546875" style="591" customWidth="1"/>
    <col min="767" max="767" width="18" style="591" customWidth="1"/>
    <col min="768" max="771" width="5.85546875" style="591" customWidth="1"/>
    <col min="772" max="783" width="7.42578125" style="591" customWidth="1"/>
    <col min="784" max="785" width="8" style="591" customWidth="1"/>
    <col min="786" max="1019" width="9.140625" style="591"/>
    <col min="1020" max="1021" width="3.28515625" style="591" customWidth="1"/>
    <col min="1022" max="1022" width="5.85546875" style="591" customWidth="1"/>
    <col min="1023" max="1023" width="18" style="591" customWidth="1"/>
    <col min="1024" max="1027" width="5.85546875" style="591" customWidth="1"/>
    <col min="1028" max="1039" width="7.42578125" style="591" customWidth="1"/>
    <col min="1040" max="1041" width="8" style="591" customWidth="1"/>
    <col min="1042" max="1275" width="9.140625" style="591"/>
    <col min="1276" max="1277" width="3.28515625" style="591" customWidth="1"/>
    <col min="1278" max="1278" width="5.85546875" style="591" customWidth="1"/>
    <col min="1279" max="1279" width="18" style="591" customWidth="1"/>
    <col min="1280" max="1283" width="5.85546875" style="591" customWidth="1"/>
    <col min="1284" max="1295" width="7.42578125" style="591" customWidth="1"/>
    <col min="1296" max="1297" width="8" style="591" customWidth="1"/>
    <col min="1298" max="1531" width="9.140625" style="591"/>
    <col min="1532" max="1533" width="3.28515625" style="591" customWidth="1"/>
    <col min="1534" max="1534" width="5.85546875" style="591" customWidth="1"/>
    <col min="1535" max="1535" width="18" style="591" customWidth="1"/>
    <col min="1536" max="1539" width="5.85546875" style="591" customWidth="1"/>
    <col min="1540" max="1551" width="7.42578125" style="591" customWidth="1"/>
    <col min="1552" max="1553" width="8" style="591" customWidth="1"/>
    <col min="1554" max="1787" width="9.140625" style="591"/>
    <col min="1788" max="1789" width="3.28515625" style="591" customWidth="1"/>
    <col min="1790" max="1790" width="5.85546875" style="591" customWidth="1"/>
    <col min="1791" max="1791" width="18" style="591" customWidth="1"/>
    <col min="1792" max="1795" width="5.85546875" style="591" customWidth="1"/>
    <col min="1796" max="1807" width="7.42578125" style="591" customWidth="1"/>
    <col min="1808" max="1809" width="8" style="591" customWidth="1"/>
    <col min="1810" max="2043" width="9.140625" style="591"/>
    <col min="2044" max="2045" width="3.28515625" style="591" customWidth="1"/>
    <col min="2046" max="2046" width="5.85546875" style="591" customWidth="1"/>
    <col min="2047" max="2047" width="18" style="591" customWidth="1"/>
    <col min="2048" max="2051" width="5.85546875" style="591" customWidth="1"/>
    <col min="2052" max="2063" width="7.42578125" style="591" customWidth="1"/>
    <col min="2064" max="2065" width="8" style="591" customWidth="1"/>
    <col min="2066" max="2299" width="9.140625" style="591"/>
    <col min="2300" max="2301" width="3.28515625" style="591" customWidth="1"/>
    <col min="2302" max="2302" width="5.85546875" style="591" customWidth="1"/>
    <col min="2303" max="2303" width="18" style="591" customWidth="1"/>
    <col min="2304" max="2307" width="5.85546875" style="591" customWidth="1"/>
    <col min="2308" max="2319" width="7.42578125" style="591" customWidth="1"/>
    <col min="2320" max="2321" width="8" style="591" customWidth="1"/>
    <col min="2322" max="2555" width="9.140625" style="591"/>
    <col min="2556" max="2557" width="3.28515625" style="591" customWidth="1"/>
    <col min="2558" max="2558" width="5.85546875" style="591" customWidth="1"/>
    <col min="2559" max="2559" width="18" style="591" customWidth="1"/>
    <col min="2560" max="2563" width="5.85546875" style="591" customWidth="1"/>
    <col min="2564" max="2575" width="7.42578125" style="591" customWidth="1"/>
    <col min="2576" max="2577" width="8" style="591" customWidth="1"/>
    <col min="2578" max="2811" width="9.140625" style="591"/>
    <col min="2812" max="2813" width="3.28515625" style="591" customWidth="1"/>
    <col min="2814" max="2814" width="5.85546875" style="591" customWidth="1"/>
    <col min="2815" max="2815" width="18" style="591" customWidth="1"/>
    <col min="2816" max="2819" width="5.85546875" style="591" customWidth="1"/>
    <col min="2820" max="2831" width="7.42578125" style="591" customWidth="1"/>
    <col min="2832" max="2833" width="8" style="591" customWidth="1"/>
    <col min="2834" max="3067" width="9.140625" style="591"/>
    <col min="3068" max="3069" width="3.28515625" style="591" customWidth="1"/>
    <col min="3070" max="3070" width="5.85546875" style="591" customWidth="1"/>
    <col min="3071" max="3071" width="18" style="591" customWidth="1"/>
    <col min="3072" max="3075" width="5.85546875" style="591" customWidth="1"/>
    <col min="3076" max="3087" width="7.42578125" style="591" customWidth="1"/>
    <col min="3088" max="3089" width="8" style="591" customWidth="1"/>
    <col min="3090" max="3323" width="9.140625" style="591"/>
    <col min="3324" max="3325" width="3.28515625" style="591" customWidth="1"/>
    <col min="3326" max="3326" width="5.85546875" style="591" customWidth="1"/>
    <col min="3327" max="3327" width="18" style="591" customWidth="1"/>
    <col min="3328" max="3331" width="5.85546875" style="591" customWidth="1"/>
    <col min="3332" max="3343" width="7.42578125" style="591" customWidth="1"/>
    <col min="3344" max="3345" width="8" style="591" customWidth="1"/>
    <col min="3346" max="3579" width="9.140625" style="591"/>
    <col min="3580" max="3581" width="3.28515625" style="591" customWidth="1"/>
    <col min="3582" max="3582" width="5.85546875" style="591" customWidth="1"/>
    <col min="3583" max="3583" width="18" style="591" customWidth="1"/>
    <col min="3584" max="3587" width="5.85546875" style="591" customWidth="1"/>
    <col min="3588" max="3599" width="7.42578125" style="591" customWidth="1"/>
    <col min="3600" max="3601" width="8" style="591" customWidth="1"/>
    <col min="3602" max="3835" width="9.140625" style="591"/>
    <col min="3836" max="3837" width="3.28515625" style="591" customWidth="1"/>
    <col min="3838" max="3838" width="5.85546875" style="591" customWidth="1"/>
    <col min="3839" max="3839" width="18" style="591" customWidth="1"/>
    <col min="3840" max="3843" width="5.85546875" style="591" customWidth="1"/>
    <col min="3844" max="3855" width="7.42578125" style="591" customWidth="1"/>
    <col min="3856" max="3857" width="8" style="591" customWidth="1"/>
    <col min="3858" max="4091" width="9.140625" style="591"/>
    <col min="4092" max="4093" width="3.28515625" style="591" customWidth="1"/>
    <col min="4094" max="4094" width="5.85546875" style="591" customWidth="1"/>
    <col min="4095" max="4095" width="18" style="591" customWidth="1"/>
    <col min="4096" max="4099" width="5.85546875" style="591" customWidth="1"/>
    <col min="4100" max="4111" width="7.42578125" style="591" customWidth="1"/>
    <col min="4112" max="4113" width="8" style="591" customWidth="1"/>
    <col min="4114" max="4347" width="9.140625" style="591"/>
    <col min="4348" max="4349" width="3.28515625" style="591" customWidth="1"/>
    <col min="4350" max="4350" width="5.85546875" style="591" customWidth="1"/>
    <col min="4351" max="4351" width="18" style="591" customWidth="1"/>
    <col min="4352" max="4355" width="5.85546875" style="591" customWidth="1"/>
    <col min="4356" max="4367" width="7.42578125" style="591" customWidth="1"/>
    <col min="4368" max="4369" width="8" style="591" customWidth="1"/>
    <col min="4370" max="4603" width="9.140625" style="591"/>
    <col min="4604" max="4605" width="3.28515625" style="591" customWidth="1"/>
    <col min="4606" max="4606" width="5.85546875" style="591" customWidth="1"/>
    <col min="4607" max="4607" width="18" style="591" customWidth="1"/>
    <col min="4608" max="4611" width="5.85546875" style="591" customWidth="1"/>
    <col min="4612" max="4623" width="7.42578125" style="591" customWidth="1"/>
    <col min="4624" max="4625" width="8" style="591" customWidth="1"/>
    <col min="4626" max="4859" width="9.140625" style="591"/>
    <col min="4860" max="4861" width="3.28515625" style="591" customWidth="1"/>
    <col min="4862" max="4862" width="5.85546875" style="591" customWidth="1"/>
    <col min="4863" max="4863" width="18" style="591" customWidth="1"/>
    <col min="4864" max="4867" width="5.85546875" style="591" customWidth="1"/>
    <col min="4868" max="4879" width="7.42578125" style="591" customWidth="1"/>
    <col min="4880" max="4881" width="8" style="591" customWidth="1"/>
    <col min="4882" max="5115" width="9.140625" style="591"/>
    <col min="5116" max="5117" width="3.28515625" style="591" customWidth="1"/>
    <col min="5118" max="5118" width="5.85546875" style="591" customWidth="1"/>
    <col min="5119" max="5119" width="18" style="591" customWidth="1"/>
    <col min="5120" max="5123" width="5.85546875" style="591" customWidth="1"/>
    <col min="5124" max="5135" width="7.42578125" style="591" customWidth="1"/>
    <col min="5136" max="5137" width="8" style="591" customWidth="1"/>
    <col min="5138" max="5371" width="9.140625" style="591"/>
    <col min="5372" max="5373" width="3.28515625" style="591" customWidth="1"/>
    <col min="5374" max="5374" width="5.85546875" style="591" customWidth="1"/>
    <col min="5375" max="5375" width="18" style="591" customWidth="1"/>
    <col min="5376" max="5379" width="5.85546875" style="591" customWidth="1"/>
    <col min="5380" max="5391" width="7.42578125" style="591" customWidth="1"/>
    <col min="5392" max="5393" width="8" style="591" customWidth="1"/>
    <col min="5394" max="5627" width="9.140625" style="591"/>
    <col min="5628" max="5629" width="3.28515625" style="591" customWidth="1"/>
    <col min="5630" max="5630" width="5.85546875" style="591" customWidth="1"/>
    <col min="5631" max="5631" width="18" style="591" customWidth="1"/>
    <col min="5632" max="5635" width="5.85546875" style="591" customWidth="1"/>
    <col min="5636" max="5647" width="7.42578125" style="591" customWidth="1"/>
    <col min="5648" max="5649" width="8" style="591" customWidth="1"/>
    <col min="5650" max="5883" width="9.140625" style="591"/>
    <col min="5884" max="5885" width="3.28515625" style="591" customWidth="1"/>
    <col min="5886" max="5886" width="5.85546875" style="591" customWidth="1"/>
    <col min="5887" max="5887" width="18" style="591" customWidth="1"/>
    <col min="5888" max="5891" width="5.85546875" style="591" customWidth="1"/>
    <col min="5892" max="5903" width="7.42578125" style="591" customWidth="1"/>
    <col min="5904" max="5905" width="8" style="591" customWidth="1"/>
    <col min="5906" max="6139" width="9.140625" style="591"/>
    <col min="6140" max="6141" width="3.28515625" style="591" customWidth="1"/>
    <col min="6142" max="6142" width="5.85546875" style="591" customWidth="1"/>
    <col min="6143" max="6143" width="18" style="591" customWidth="1"/>
    <col min="6144" max="6147" width="5.85546875" style="591" customWidth="1"/>
    <col min="6148" max="6159" width="7.42578125" style="591" customWidth="1"/>
    <col min="6160" max="6161" width="8" style="591" customWidth="1"/>
    <col min="6162" max="6395" width="9.140625" style="591"/>
    <col min="6396" max="6397" width="3.28515625" style="591" customWidth="1"/>
    <col min="6398" max="6398" width="5.85546875" style="591" customWidth="1"/>
    <col min="6399" max="6399" width="18" style="591" customWidth="1"/>
    <col min="6400" max="6403" width="5.85546875" style="591" customWidth="1"/>
    <col min="6404" max="6415" width="7.42578125" style="591" customWidth="1"/>
    <col min="6416" max="6417" width="8" style="591" customWidth="1"/>
    <col min="6418" max="6651" width="9.140625" style="591"/>
    <col min="6652" max="6653" width="3.28515625" style="591" customWidth="1"/>
    <col min="6654" max="6654" width="5.85546875" style="591" customWidth="1"/>
    <col min="6655" max="6655" width="18" style="591" customWidth="1"/>
    <col min="6656" max="6659" width="5.85546875" style="591" customWidth="1"/>
    <col min="6660" max="6671" width="7.42578125" style="591" customWidth="1"/>
    <col min="6672" max="6673" width="8" style="591" customWidth="1"/>
    <col min="6674" max="6907" width="9.140625" style="591"/>
    <col min="6908" max="6909" width="3.28515625" style="591" customWidth="1"/>
    <col min="6910" max="6910" width="5.85546875" style="591" customWidth="1"/>
    <col min="6911" max="6911" width="18" style="591" customWidth="1"/>
    <col min="6912" max="6915" width="5.85546875" style="591" customWidth="1"/>
    <col min="6916" max="6927" width="7.42578125" style="591" customWidth="1"/>
    <col min="6928" max="6929" width="8" style="591" customWidth="1"/>
    <col min="6930" max="7163" width="9.140625" style="591"/>
    <col min="7164" max="7165" width="3.28515625" style="591" customWidth="1"/>
    <col min="7166" max="7166" width="5.85546875" style="591" customWidth="1"/>
    <col min="7167" max="7167" width="18" style="591" customWidth="1"/>
    <col min="7168" max="7171" width="5.85546875" style="591" customWidth="1"/>
    <col min="7172" max="7183" width="7.42578125" style="591" customWidth="1"/>
    <col min="7184" max="7185" width="8" style="591" customWidth="1"/>
    <col min="7186" max="7419" width="9.140625" style="591"/>
    <col min="7420" max="7421" width="3.28515625" style="591" customWidth="1"/>
    <col min="7422" max="7422" width="5.85546875" style="591" customWidth="1"/>
    <col min="7423" max="7423" width="18" style="591" customWidth="1"/>
    <col min="7424" max="7427" width="5.85546875" style="591" customWidth="1"/>
    <col min="7428" max="7439" width="7.42578125" style="591" customWidth="1"/>
    <col min="7440" max="7441" width="8" style="591" customWidth="1"/>
    <col min="7442" max="7675" width="9.140625" style="591"/>
    <col min="7676" max="7677" width="3.28515625" style="591" customWidth="1"/>
    <col min="7678" max="7678" width="5.85546875" style="591" customWidth="1"/>
    <col min="7679" max="7679" width="18" style="591" customWidth="1"/>
    <col min="7680" max="7683" width="5.85546875" style="591" customWidth="1"/>
    <col min="7684" max="7695" width="7.42578125" style="591" customWidth="1"/>
    <col min="7696" max="7697" width="8" style="591" customWidth="1"/>
    <col min="7698" max="7931" width="9.140625" style="591"/>
    <col min="7932" max="7933" width="3.28515625" style="591" customWidth="1"/>
    <col min="7934" max="7934" width="5.85546875" style="591" customWidth="1"/>
    <col min="7935" max="7935" width="18" style="591" customWidth="1"/>
    <col min="7936" max="7939" width="5.85546875" style="591" customWidth="1"/>
    <col min="7940" max="7951" width="7.42578125" style="591" customWidth="1"/>
    <col min="7952" max="7953" width="8" style="591" customWidth="1"/>
    <col min="7954" max="8187" width="9.140625" style="591"/>
    <col min="8188" max="8189" width="3.28515625" style="591" customWidth="1"/>
    <col min="8190" max="8190" width="5.85546875" style="591" customWidth="1"/>
    <col min="8191" max="8191" width="18" style="591" customWidth="1"/>
    <col min="8192" max="8195" width="5.85546875" style="591" customWidth="1"/>
    <col min="8196" max="8207" width="7.42578125" style="591" customWidth="1"/>
    <col min="8208" max="8209" width="8" style="591" customWidth="1"/>
    <col min="8210" max="8443" width="9.140625" style="591"/>
    <col min="8444" max="8445" width="3.28515625" style="591" customWidth="1"/>
    <col min="8446" max="8446" width="5.85546875" style="591" customWidth="1"/>
    <col min="8447" max="8447" width="18" style="591" customWidth="1"/>
    <col min="8448" max="8451" width="5.85546875" style="591" customWidth="1"/>
    <col min="8452" max="8463" width="7.42578125" style="591" customWidth="1"/>
    <col min="8464" max="8465" width="8" style="591" customWidth="1"/>
    <col min="8466" max="8699" width="9.140625" style="591"/>
    <col min="8700" max="8701" width="3.28515625" style="591" customWidth="1"/>
    <col min="8702" max="8702" width="5.85546875" style="591" customWidth="1"/>
    <col min="8703" max="8703" width="18" style="591" customWidth="1"/>
    <col min="8704" max="8707" width="5.85546875" style="591" customWidth="1"/>
    <col min="8708" max="8719" width="7.42578125" style="591" customWidth="1"/>
    <col min="8720" max="8721" width="8" style="591" customWidth="1"/>
    <col min="8722" max="8955" width="9.140625" style="591"/>
    <col min="8956" max="8957" width="3.28515625" style="591" customWidth="1"/>
    <col min="8958" max="8958" width="5.85546875" style="591" customWidth="1"/>
    <col min="8959" max="8959" width="18" style="591" customWidth="1"/>
    <col min="8960" max="8963" width="5.85546875" style="591" customWidth="1"/>
    <col min="8964" max="8975" width="7.42578125" style="591" customWidth="1"/>
    <col min="8976" max="8977" width="8" style="591" customWidth="1"/>
    <col min="8978" max="9211" width="9.140625" style="591"/>
    <col min="9212" max="9213" width="3.28515625" style="591" customWidth="1"/>
    <col min="9214" max="9214" width="5.85546875" style="591" customWidth="1"/>
    <col min="9215" max="9215" width="18" style="591" customWidth="1"/>
    <col min="9216" max="9219" width="5.85546875" style="591" customWidth="1"/>
    <col min="9220" max="9231" width="7.42578125" style="591" customWidth="1"/>
    <col min="9232" max="9233" width="8" style="591" customWidth="1"/>
    <col min="9234" max="9467" width="9.140625" style="591"/>
    <col min="9468" max="9469" width="3.28515625" style="591" customWidth="1"/>
    <col min="9470" max="9470" width="5.85546875" style="591" customWidth="1"/>
    <col min="9471" max="9471" width="18" style="591" customWidth="1"/>
    <col min="9472" max="9475" width="5.85546875" style="591" customWidth="1"/>
    <col min="9476" max="9487" width="7.42578125" style="591" customWidth="1"/>
    <col min="9488" max="9489" width="8" style="591" customWidth="1"/>
    <col min="9490" max="9723" width="9.140625" style="591"/>
    <col min="9724" max="9725" width="3.28515625" style="591" customWidth="1"/>
    <col min="9726" max="9726" width="5.85546875" style="591" customWidth="1"/>
    <col min="9727" max="9727" width="18" style="591" customWidth="1"/>
    <col min="9728" max="9731" width="5.85546875" style="591" customWidth="1"/>
    <col min="9732" max="9743" width="7.42578125" style="591" customWidth="1"/>
    <col min="9744" max="9745" width="8" style="591" customWidth="1"/>
    <col min="9746" max="9979" width="9.140625" style="591"/>
    <col min="9980" max="9981" width="3.28515625" style="591" customWidth="1"/>
    <col min="9982" max="9982" width="5.85546875" style="591" customWidth="1"/>
    <col min="9983" max="9983" width="18" style="591" customWidth="1"/>
    <col min="9984" max="9987" width="5.85546875" style="591" customWidth="1"/>
    <col min="9988" max="9999" width="7.42578125" style="591" customWidth="1"/>
    <col min="10000" max="10001" width="8" style="591" customWidth="1"/>
    <col min="10002" max="10235" width="9.140625" style="591"/>
    <col min="10236" max="10237" width="3.28515625" style="591" customWidth="1"/>
    <col min="10238" max="10238" width="5.85546875" style="591" customWidth="1"/>
    <col min="10239" max="10239" width="18" style="591" customWidth="1"/>
    <col min="10240" max="10243" width="5.85546875" style="591" customWidth="1"/>
    <col min="10244" max="10255" width="7.42578125" style="591" customWidth="1"/>
    <col min="10256" max="10257" width="8" style="591" customWidth="1"/>
    <col min="10258" max="10491" width="9.140625" style="591"/>
    <col min="10492" max="10493" width="3.28515625" style="591" customWidth="1"/>
    <col min="10494" max="10494" width="5.85546875" style="591" customWidth="1"/>
    <col min="10495" max="10495" width="18" style="591" customWidth="1"/>
    <col min="10496" max="10499" width="5.85546875" style="591" customWidth="1"/>
    <col min="10500" max="10511" width="7.42578125" style="591" customWidth="1"/>
    <col min="10512" max="10513" width="8" style="591" customWidth="1"/>
    <col min="10514" max="10747" width="9.140625" style="591"/>
    <col min="10748" max="10749" width="3.28515625" style="591" customWidth="1"/>
    <col min="10750" max="10750" width="5.85546875" style="591" customWidth="1"/>
    <col min="10751" max="10751" width="18" style="591" customWidth="1"/>
    <col min="10752" max="10755" width="5.85546875" style="591" customWidth="1"/>
    <col min="10756" max="10767" width="7.42578125" style="591" customWidth="1"/>
    <col min="10768" max="10769" width="8" style="591" customWidth="1"/>
    <col min="10770" max="11003" width="9.140625" style="591"/>
    <col min="11004" max="11005" width="3.28515625" style="591" customWidth="1"/>
    <col min="11006" max="11006" width="5.85546875" style="591" customWidth="1"/>
    <col min="11007" max="11007" width="18" style="591" customWidth="1"/>
    <col min="11008" max="11011" width="5.85546875" style="591" customWidth="1"/>
    <col min="11012" max="11023" width="7.42578125" style="591" customWidth="1"/>
    <col min="11024" max="11025" width="8" style="591" customWidth="1"/>
    <col min="11026" max="11259" width="9.140625" style="591"/>
    <col min="11260" max="11261" width="3.28515625" style="591" customWidth="1"/>
    <col min="11262" max="11262" width="5.85546875" style="591" customWidth="1"/>
    <col min="11263" max="11263" width="18" style="591" customWidth="1"/>
    <col min="11264" max="11267" width="5.85546875" style="591" customWidth="1"/>
    <col min="11268" max="11279" width="7.42578125" style="591" customWidth="1"/>
    <col min="11280" max="11281" width="8" style="591" customWidth="1"/>
    <col min="11282" max="11515" width="9.140625" style="591"/>
    <col min="11516" max="11517" width="3.28515625" style="591" customWidth="1"/>
    <col min="11518" max="11518" width="5.85546875" style="591" customWidth="1"/>
    <col min="11519" max="11519" width="18" style="591" customWidth="1"/>
    <col min="11520" max="11523" width="5.85546875" style="591" customWidth="1"/>
    <col min="11524" max="11535" width="7.42578125" style="591" customWidth="1"/>
    <col min="11536" max="11537" width="8" style="591" customWidth="1"/>
    <col min="11538" max="11771" width="9.140625" style="591"/>
    <col min="11772" max="11773" width="3.28515625" style="591" customWidth="1"/>
    <col min="11774" max="11774" width="5.85546875" style="591" customWidth="1"/>
    <col min="11775" max="11775" width="18" style="591" customWidth="1"/>
    <col min="11776" max="11779" width="5.85546875" style="591" customWidth="1"/>
    <col min="11780" max="11791" width="7.42578125" style="591" customWidth="1"/>
    <col min="11792" max="11793" width="8" style="591" customWidth="1"/>
    <col min="11794" max="12027" width="9.140625" style="591"/>
    <col min="12028" max="12029" width="3.28515625" style="591" customWidth="1"/>
    <col min="12030" max="12030" width="5.85546875" style="591" customWidth="1"/>
    <col min="12031" max="12031" width="18" style="591" customWidth="1"/>
    <col min="12032" max="12035" width="5.85546875" style="591" customWidth="1"/>
    <col min="12036" max="12047" width="7.42578125" style="591" customWidth="1"/>
    <col min="12048" max="12049" width="8" style="591" customWidth="1"/>
    <col min="12050" max="12283" width="9.140625" style="591"/>
    <col min="12284" max="12285" width="3.28515625" style="591" customWidth="1"/>
    <col min="12286" max="12286" width="5.85546875" style="591" customWidth="1"/>
    <col min="12287" max="12287" width="18" style="591" customWidth="1"/>
    <col min="12288" max="12291" width="5.85546875" style="591" customWidth="1"/>
    <col min="12292" max="12303" width="7.42578125" style="591" customWidth="1"/>
    <col min="12304" max="12305" width="8" style="591" customWidth="1"/>
    <col min="12306" max="12539" width="9.140625" style="591"/>
    <col min="12540" max="12541" width="3.28515625" style="591" customWidth="1"/>
    <col min="12542" max="12542" width="5.85546875" style="591" customWidth="1"/>
    <col min="12543" max="12543" width="18" style="591" customWidth="1"/>
    <col min="12544" max="12547" width="5.85546875" style="591" customWidth="1"/>
    <col min="12548" max="12559" width="7.42578125" style="591" customWidth="1"/>
    <col min="12560" max="12561" width="8" style="591" customWidth="1"/>
    <col min="12562" max="12795" width="9.140625" style="591"/>
    <col min="12796" max="12797" width="3.28515625" style="591" customWidth="1"/>
    <col min="12798" max="12798" width="5.85546875" style="591" customWidth="1"/>
    <col min="12799" max="12799" width="18" style="591" customWidth="1"/>
    <col min="12800" max="12803" width="5.85546875" style="591" customWidth="1"/>
    <col min="12804" max="12815" width="7.42578125" style="591" customWidth="1"/>
    <col min="12816" max="12817" width="8" style="591" customWidth="1"/>
    <col min="12818" max="13051" width="9.140625" style="591"/>
    <col min="13052" max="13053" width="3.28515625" style="591" customWidth="1"/>
    <col min="13054" max="13054" width="5.85546875" style="591" customWidth="1"/>
    <col min="13055" max="13055" width="18" style="591" customWidth="1"/>
    <col min="13056" max="13059" width="5.85546875" style="591" customWidth="1"/>
    <col min="13060" max="13071" width="7.42578125" style="591" customWidth="1"/>
    <col min="13072" max="13073" width="8" style="591" customWidth="1"/>
    <col min="13074" max="13307" width="9.140625" style="591"/>
    <col min="13308" max="13309" width="3.28515625" style="591" customWidth="1"/>
    <col min="13310" max="13310" width="5.85546875" style="591" customWidth="1"/>
    <col min="13311" max="13311" width="18" style="591" customWidth="1"/>
    <col min="13312" max="13315" width="5.85546875" style="591" customWidth="1"/>
    <col min="13316" max="13327" width="7.42578125" style="591" customWidth="1"/>
    <col min="13328" max="13329" width="8" style="591" customWidth="1"/>
    <col min="13330" max="13563" width="9.140625" style="591"/>
    <col min="13564" max="13565" width="3.28515625" style="591" customWidth="1"/>
    <col min="13566" max="13566" width="5.85546875" style="591" customWidth="1"/>
    <col min="13567" max="13567" width="18" style="591" customWidth="1"/>
    <col min="13568" max="13571" width="5.85546875" style="591" customWidth="1"/>
    <col min="13572" max="13583" width="7.42578125" style="591" customWidth="1"/>
    <col min="13584" max="13585" width="8" style="591" customWidth="1"/>
    <col min="13586" max="13819" width="9.140625" style="591"/>
    <col min="13820" max="13821" width="3.28515625" style="591" customWidth="1"/>
    <col min="13822" max="13822" width="5.85546875" style="591" customWidth="1"/>
    <col min="13823" max="13823" width="18" style="591" customWidth="1"/>
    <col min="13824" max="13827" width="5.85546875" style="591" customWidth="1"/>
    <col min="13828" max="13839" width="7.42578125" style="591" customWidth="1"/>
    <col min="13840" max="13841" width="8" style="591" customWidth="1"/>
    <col min="13842" max="14075" width="9.140625" style="591"/>
    <col min="14076" max="14077" width="3.28515625" style="591" customWidth="1"/>
    <col min="14078" max="14078" width="5.85546875" style="591" customWidth="1"/>
    <col min="14079" max="14079" width="18" style="591" customWidth="1"/>
    <col min="14080" max="14083" width="5.85546875" style="591" customWidth="1"/>
    <col min="14084" max="14095" width="7.42578125" style="591" customWidth="1"/>
    <col min="14096" max="14097" width="8" style="591" customWidth="1"/>
    <col min="14098" max="14331" width="9.140625" style="591"/>
    <col min="14332" max="14333" width="3.28515625" style="591" customWidth="1"/>
    <col min="14334" max="14334" width="5.85546875" style="591" customWidth="1"/>
    <col min="14335" max="14335" width="18" style="591" customWidth="1"/>
    <col min="14336" max="14339" width="5.85546875" style="591" customWidth="1"/>
    <col min="14340" max="14351" width="7.42578125" style="591" customWidth="1"/>
    <col min="14352" max="14353" width="8" style="591" customWidth="1"/>
    <col min="14354" max="14587" width="9.140625" style="591"/>
    <col min="14588" max="14589" width="3.28515625" style="591" customWidth="1"/>
    <col min="14590" max="14590" width="5.85546875" style="591" customWidth="1"/>
    <col min="14591" max="14591" width="18" style="591" customWidth="1"/>
    <col min="14592" max="14595" width="5.85546875" style="591" customWidth="1"/>
    <col min="14596" max="14607" width="7.42578125" style="591" customWidth="1"/>
    <col min="14608" max="14609" width="8" style="591" customWidth="1"/>
    <col min="14610" max="14843" width="9.140625" style="591"/>
    <col min="14844" max="14845" width="3.28515625" style="591" customWidth="1"/>
    <col min="14846" max="14846" width="5.85546875" style="591" customWidth="1"/>
    <col min="14847" max="14847" width="18" style="591" customWidth="1"/>
    <col min="14848" max="14851" width="5.85546875" style="591" customWidth="1"/>
    <col min="14852" max="14863" width="7.42578125" style="591" customWidth="1"/>
    <col min="14864" max="14865" width="8" style="591" customWidth="1"/>
    <col min="14866" max="15099" width="9.140625" style="591"/>
    <col min="15100" max="15101" width="3.28515625" style="591" customWidth="1"/>
    <col min="15102" max="15102" width="5.85546875" style="591" customWidth="1"/>
    <col min="15103" max="15103" width="18" style="591" customWidth="1"/>
    <col min="15104" max="15107" width="5.85546875" style="591" customWidth="1"/>
    <col min="15108" max="15119" width="7.42578125" style="591" customWidth="1"/>
    <col min="15120" max="15121" width="8" style="591" customWidth="1"/>
    <col min="15122" max="15355" width="9.140625" style="591"/>
    <col min="15356" max="15357" width="3.28515625" style="591" customWidth="1"/>
    <col min="15358" max="15358" width="5.85546875" style="591" customWidth="1"/>
    <col min="15359" max="15359" width="18" style="591" customWidth="1"/>
    <col min="15360" max="15363" width="5.85546875" style="591" customWidth="1"/>
    <col min="15364" max="15375" width="7.42578125" style="591" customWidth="1"/>
    <col min="15376" max="15377" width="8" style="591" customWidth="1"/>
    <col min="15378" max="15611" width="9.140625" style="591"/>
    <col min="15612" max="15613" width="3.28515625" style="591" customWidth="1"/>
    <col min="15614" max="15614" width="5.85546875" style="591" customWidth="1"/>
    <col min="15615" max="15615" width="18" style="591" customWidth="1"/>
    <col min="15616" max="15619" width="5.85546875" style="591" customWidth="1"/>
    <col min="15620" max="15631" width="7.42578125" style="591" customWidth="1"/>
    <col min="15632" max="15633" width="8" style="591" customWidth="1"/>
    <col min="15634" max="15867" width="9.140625" style="591"/>
    <col min="15868" max="15869" width="3.28515625" style="591" customWidth="1"/>
    <col min="15870" max="15870" width="5.85546875" style="591" customWidth="1"/>
    <col min="15871" max="15871" width="18" style="591" customWidth="1"/>
    <col min="15872" max="15875" width="5.85546875" style="591" customWidth="1"/>
    <col min="15876" max="15887" width="7.42578125" style="591" customWidth="1"/>
    <col min="15888" max="15889" width="8" style="591" customWidth="1"/>
    <col min="15890" max="16123" width="9.140625" style="591"/>
    <col min="16124" max="16125" width="3.28515625" style="591" customWidth="1"/>
    <col min="16126" max="16126" width="5.85546875" style="591" customWidth="1"/>
    <col min="16127" max="16127" width="18" style="591" customWidth="1"/>
    <col min="16128" max="16131" width="5.85546875" style="591" customWidth="1"/>
    <col min="16132" max="16143" width="7.42578125" style="591" customWidth="1"/>
    <col min="16144" max="16145" width="8" style="591" customWidth="1"/>
    <col min="16146" max="16384" width="9.140625" style="591"/>
  </cols>
  <sheetData>
    <row r="1" spans="1:65" s="668" customFormat="1" ht="27.75" x14ac:dyDescent="0.4">
      <c r="A1" s="664" t="s">
        <v>0</v>
      </c>
      <c r="B1" s="664"/>
      <c r="C1" s="664"/>
      <c r="D1" s="664"/>
      <c r="E1" s="664"/>
      <c r="F1" s="664"/>
      <c r="G1" s="664"/>
      <c r="H1" s="665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666"/>
      <c r="AQ1" s="666"/>
      <c r="AR1" s="666"/>
      <c r="AS1" s="666"/>
      <c r="AT1" s="666"/>
      <c r="AU1" s="666"/>
      <c r="AV1" s="666"/>
      <c r="AW1" s="666"/>
      <c r="AX1" s="666"/>
      <c r="AY1" s="666"/>
      <c r="AZ1" s="666"/>
      <c r="BA1" s="666"/>
      <c r="BB1" s="666"/>
      <c r="BC1" s="666"/>
      <c r="BD1" s="666"/>
      <c r="BE1" s="666"/>
      <c r="BF1" s="666"/>
      <c r="BG1" s="666"/>
      <c r="BH1" s="666"/>
      <c r="BI1" s="666"/>
      <c r="BJ1" s="667"/>
      <c r="BK1" s="667"/>
      <c r="BM1" s="669" t="s">
        <v>1</v>
      </c>
    </row>
    <row r="2" spans="1:65" s="668" customFormat="1" ht="30" customHeight="1" x14ac:dyDescent="0.4">
      <c r="A2" s="670" t="s">
        <v>2</v>
      </c>
      <c r="B2" s="670"/>
      <c r="C2" s="670"/>
      <c r="D2" s="670"/>
      <c r="E2" s="670"/>
      <c r="F2" s="671"/>
      <c r="K2" s="672" t="s">
        <v>274</v>
      </c>
      <c r="L2" s="673"/>
      <c r="M2" s="673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  <c r="AQ2" s="666"/>
      <c r="AR2" s="666"/>
      <c r="AS2" s="666"/>
      <c r="AT2" s="666"/>
      <c r="AU2" s="666"/>
      <c r="AV2" s="666"/>
      <c r="AW2" s="666"/>
      <c r="AX2" s="666"/>
      <c r="AY2" s="666"/>
      <c r="AZ2" s="666"/>
      <c r="BA2" s="666"/>
      <c r="BB2" s="666"/>
      <c r="BC2" s="666"/>
      <c r="BD2" s="666"/>
      <c r="BE2" s="666"/>
      <c r="BF2" s="666"/>
      <c r="BG2" s="1191" t="s">
        <v>250</v>
      </c>
      <c r="BH2" s="1191"/>
      <c r="BI2" s="1191"/>
      <c r="BJ2" s="1191"/>
      <c r="BK2" s="1191"/>
      <c r="BL2" s="1191"/>
      <c r="BM2" s="1191"/>
    </row>
    <row r="3" spans="1:65" s="584" customFormat="1" ht="30" customHeight="1" x14ac:dyDescent="0.45">
      <c r="A3" s="586"/>
      <c r="B3" s="586"/>
      <c r="C3" s="586"/>
      <c r="D3" s="586"/>
      <c r="E3" s="586"/>
      <c r="F3" s="587"/>
      <c r="G3" s="674"/>
      <c r="H3" s="674"/>
      <c r="I3" s="674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675"/>
      <c r="BH3" s="675"/>
      <c r="BI3" s="675"/>
      <c r="BJ3" s="675"/>
      <c r="BK3" s="675"/>
      <c r="BL3" s="675"/>
      <c r="BM3" s="675"/>
    </row>
    <row r="4" spans="1:65" s="584" customFormat="1" ht="30" customHeight="1" thickBot="1" x14ac:dyDescent="0.5">
      <c r="A4" s="586"/>
      <c r="B4" s="586"/>
      <c r="C4" s="586"/>
      <c r="D4" s="586"/>
      <c r="E4" s="586"/>
      <c r="F4" s="587"/>
      <c r="G4" s="674"/>
      <c r="H4" s="674"/>
      <c r="I4" s="674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  <c r="BF4" s="582"/>
      <c r="BG4" s="675"/>
      <c r="BH4" s="675"/>
      <c r="BI4" s="675"/>
      <c r="BJ4" s="675"/>
      <c r="BK4" s="675"/>
      <c r="BL4" s="675"/>
      <c r="BM4" s="675"/>
    </row>
    <row r="5" spans="1:65" s="747" customFormat="1" ht="20.25" customHeight="1" thickBot="1" x14ac:dyDescent="0.3">
      <c r="A5" s="1141" t="s">
        <v>5</v>
      </c>
      <c r="B5" s="1142"/>
      <c r="C5" s="1142"/>
      <c r="D5" s="1142"/>
      <c r="E5" s="1142"/>
      <c r="F5" s="1142"/>
      <c r="G5" s="1142"/>
      <c r="H5" s="1143"/>
      <c r="I5" s="1128" t="s">
        <v>251</v>
      </c>
      <c r="J5" s="1129"/>
      <c r="K5" s="1130"/>
      <c r="L5" s="1128" t="s">
        <v>133</v>
      </c>
      <c r="M5" s="1129"/>
      <c r="N5" s="1130"/>
      <c r="O5" s="1128" t="s">
        <v>134</v>
      </c>
      <c r="P5" s="1129"/>
      <c r="Q5" s="1130"/>
      <c r="R5" s="1128" t="s">
        <v>252</v>
      </c>
      <c r="S5" s="1129"/>
      <c r="T5" s="1130"/>
      <c r="U5" s="1128" t="s">
        <v>136</v>
      </c>
      <c r="V5" s="1129"/>
      <c r="W5" s="1130"/>
      <c r="X5" s="1128" t="s">
        <v>137</v>
      </c>
      <c r="Y5" s="1129"/>
      <c r="Z5" s="1130"/>
      <c r="AA5" s="1128" t="s">
        <v>138</v>
      </c>
      <c r="AB5" s="1129"/>
      <c r="AC5" s="1130"/>
      <c r="AD5" s="1128" t="s">
        <v>139</v>
      </c>
      <c r="AE5" s="1129"/>
      <c r="AF5" s="1130"/>
      <c r="AG5" s="1128" t="s">
        <v>140</v>
      </c>
      <c r="AH5" s="1129"/>
      <c r="AI5" s="1130"/>
      <c r="AJ5" s="1128" t="s">
        <v>141</v>
      </c>
      <c r="AK5" s="1129"/>
      <c r="AL5" s="1130"/>
      <c r="AM5" s="1128" t="s">
        <v>142</v>
      </c>
      <c r="AN5" s="1129"/>
      <c r="AO5" s="1130"/>
      <c r="AP5" s="1128" t="s">
        <v>143</v>
      </c>
      <c r="AQ5" s="1129"/>
      <c r="AR5" s="1130"/>
      <c r="AS5" s="1128" t="s">
        <v>144</v>
      </c>
      <c r="AT5" s="1129"/>
      <c r="AU5" s="1130"/>
      <c r="AV5" s="1128" t="s">
        <v>145</v>
      </c>
      <c r="AW5" s="1129"/>
      <c r="AX5" s="1130"/>
      <c r="AY5" s="1128" t="s">
        <v>146</v>
      </c>
      <c r="AZ5" s="1129"/>
      <c r="BA5" s="1130"/>
      <c r="BB5" s="1128" t="s">
        <v>147</v>
      </c>
      <c r="BC5" s="1129"/>
      <c r="BD5" s="1130"/>
      <c r="BE5" s="1128" t="s">
        <v>148</v>
      </c>
      <c r="BF5" s="1129"/>
      <c r="BG5" s="1130"/>
      <c r="BH5" s="1128" t="s">
        <v>149</v>
      </c>
      <c r="BI5" s="1129"/>
      <c r="BJ5" s="1130"/>
      <c r="BK5" s="1128" t="s">
        <v>150</v>
      </c>
      <c r="BL5" s="1129"/>
      <c r="BM5" s="1130"/>
    </row>
    <row r="6" spans="1:65" s="747" customFormat="1" ht="12.75" customHeight="1" x14ac:dyDescent="0.25">
      <c r="A6" s="1177" t="s">
        <v>152</v>
      </c>
      <c r="B6" s="1178"/>
      <c r="C6" s="1179"/>
      <c r="D6" s="1183" t="s">
        <v>153</v>
      </c>
      <c r="E6" s="1177" t="s">
        <v>154</v>
      </c>
      <c r="F6" s="1178"/>
      <c r="G6" s="1178"/>
      <c r="H6" s="1179"/>
      <c r="I6" s="1114" t="s">
        <v>155</v>
      </c>
      <c r="J6" s="1116" t="s">
        <v>156</v>
      </c>
      <c r="K6" s="1118" t="s">
        <v>157</v>
      </c>
      <c r="L6" s="1114" t="s">
        <v>155</v>
      </c>
      <c r="M6" s="1116" t="s">
        <v>156</v>
      </c>
      <c r="N6" s="1118" t="s">
        <v>157</v>
      </c>
      <c r="O6" s="1114" t="s">
        <v>155</v>
      </c>
      <c r="P6" s="1116" t="s">
        <v>156</v>
      </c>
      <c r="Q6" s="1118" t="s">
        <v>157</v>
      </c>
      <c r="R6" s="1114" t="s">
        <v>155</v>
      </c>
      <c r="S6" s="1116" t="s">
        <v>156</v>
      </c>
      <c r="T6" s="1118" t="s">
        <v>157</v>
      </c>
      <c r="U6" s="1114" t="s">
        <v>155</v>
      </c>
      <c r="V6" s="1116" t="s">
        <v>156</v>
      </c>
      <c r="W6" s="1118" t="s">
        <v>157</v>
      </c>
      <c r="X6" s="1114" t="s">
        <v>155</v>
      </c>
      <c r="Y6" s="1116" t="s">
        <v>156</v>
      </c>
      <c r="Z6" s="1118" t="s">
        <v>157</v>
      </c>
      <c r="AA6" s="1114" t="s">
        <v>155</v>
      </c>
      <c r="AB6" s="1116" t="s">
        <v>156</v>
      </c>
      <c r="AC6" s="1118" t="s">
        <v>157</v>
      </c>
      <c r="AD6" s="1114" t="s">
        <v>155</v>
      </c>
      <c r="AE6" s="1116" t="s">
        <v>156</v>
      </c>
      <c r="AF6" s="1118" t="s">
        <v>157</v>
      </c>
      <c r="AG6" s="1114" t="s">
        <v>155</v>
      </c>
      <c r="AH6" s="1116" t="s">
        <v>156</v>
      </c>
      <c r="AI6" s="1118" t="s">
        <v>157</v>
      </c>
      <c r="AJ6" s="1114" t="s">
        <v>155</v>
      </c>
      <c r="AK6" s="1116" t="s">
        <v>156</v>
      </c>
      <c r="AL6" s="1118" t="s">
        <v>157</v>
      </c>
      <c r="AM6" s="1114" t="s">
        <v>155</v>
      </c>
      <c r="AN6" s="1116" t="s">
        <v>156</v>
      </c>
      <c r="AO6" s="1118" t="s">
        <v>157</v>
      </c>
      <c r="AP6" s="1114" t="s">
        <v>155</v>
      </c>
      <c r="AQ6" s="1116" t="s">
        <v>156</v>
      </c>
      <c r="AR6" s="1118" t="s">
        <v>157</v>
      </c>
      <c r="AS6" s="1114" t="s">
        <v>155</v>
      </c>
      <c r="AT6" s="1116" t="s">
        <v>156</v>
      </c>
      <c r="AU6" s="1118" t="s">
        <v>157</v>
      </c>
      <c r="AV6" s="1114" t="s">
        <v>155</v>
      </c>
      <c r="AW6" s="1116" t="s">
        <v>156</v>
      </c>
      <c r="AX6" s="1118" t="s">
        <v>157</v>
      </c>
      <c r="AY6" s="1114" t="s">
        <v>155</v>
      </c>
      <c r="AZ6" s="1116" t="s">
        <v>156</v>
      </c>
      <c r="BA6" s="1118" t="s">
        <v>157</v>
      </c>
      <c r="BB6" s="1114" t="s">
        <v>155</v>
      </c>
      <c r="BC6" s="1116" t="s">
        <v>156</v>
      </c>
      <c r="BD6" s="1118" t="s">
        <v>157</v>
      </c>
      <c r="BE6" s="1114" t="s">
        <v>155</v>
      </c>
      <c r="BF6" s="1116" t="s">
        <v>156</v>
      </c>
      <c r="BG6" s="1118" t="s">
        <v>157</v>
      </c>
      <c r="BH6" s="1114" t="s">
        <v>155</v>
      </c>
      <c r="BI6" s="1116" t="s">
        <v>156</v>
      </c>
      <c r="BJ6" s="1118" t="s">
        <v>157</v>
      </c>
      <c r="BK6" s="1114" t="s">
        <v>155</v>
      </c>
      <c r="BL6" s="1116" t="s">
        <v>156</v>
      </c>
      <c r="BM6" s="1118" t="s">
        <v>157</v>
      </c>
    </row>
    <row r="7" spans="1:65" s="747" customFormat="1" ht="21" customHeight="1" thickBot="1" x14ac:dyDescent="0.3">
      <c r="A7" s="1180"/>
      <c r="B7" s="1181"/>
      <c r="C7" s="1182"/>
      <c r="D7" s="1184"/>
      <c r="E7" s="1180"/>
      <c r="F7" s="1181"/>
      <c r="G7" s="1181"/>
      <c r="H7" s="1182"/>
      <c r="I7" s="1174"/>
      <c r="J7" s="1175"/>
      <c r="K7" s="1176"/>
      <c r="L7" s="1174"/>
      <c r="M7" s="1175"/>
      <c r="N7" s="1176"/>
      <c r="O7" s="1174"/>
      <c r="P7" s="1175"/>
      <c r="Q7" s="1176"/>
      <c r="R7" s="1174"/>
      <c r="S7" s="1175"/>
      <c r="T7" s="1176"/>
      <c r="U7" s="1174"/>
      <c r="V7" s="1175"/>
      <c r="W7" s="1176"/>
      <c r="X7" s="1174"/>
      <c r="Y7" s="1175"/>
      <c r="Z7" s="1176"/>
      <c r="AA7" s="1174"/>
      <c r="AB7" s="1175"/>
      <c r="AC7" s="1176"/>
      <c r="AD7" s="1174"/>
      <c r="AE7" s="1175"/>
      <c r="AF7" s="1176"/>
      <c r="AG7" s="1174"/>
      <c r="AH7" s="1175"/>
      <c r="AI7" s="1176"/>
      <c r="AJ7" s="1174"/>
      <c r="AK7" s="1175"/>
      <c r="AL7" s="1176"/>
      <c r="AM7" s="1174"/>
      <c r="AN7" s="1175"/>
      <c r="AO7" s="1176"/>
      <c r="AP7" s="1174"/>
      <c r="AQ7" s="1175"/>
      <c r="AR7" s="1176"/>
      <c r="AS7" s="1174"/>
      <c r="AT7" s="1175"/>
      <c r="AU7" s="1176"/>
      <c r="AV7" s="1174"/>
      <c r="AW7" s="1175"/>
      <c r="AX7" s="1176"/>
      <c r="AY7" s="1174"/>
      <c r="AZ7" s="1175"/>
      <c r="BA7" s="1176"/>
      <c r="BB7" s="1174"/>
      <c r="BC7" s="1175"/>
      <c r="BD7" s="1176"/>
      <c r="BE7" s="1174"/>
      <c r="BF7" s="1175"/>
      <c r="BG7" s="1176"/>
      <c r="BH7" s="1174"/>
      <c r="BI7" s="1175"/>
      <c r="BJ7" s="1176"/>
      <c r="BK7" s="1174"/>
      <c r="BL7" s="1175"/>
      <c r="BM7" s="1176"/>
    </row>
    <row r="8" spans="1:65" s="747" customFormat="1" ht="15.75" customHeight="1" x14ac:dyDescent="0.25">
      <c r="A8" s="1150" t="s">
        <v>35</v>
      </c>
      <c r="B8" s="1162"/>
      <c r="C8" s="1151"/>
      <c r="D8" s="1165">
        <v>25</v>
      </c>
      <c r="E8" s="1150" t="s">
        <v>37</v>
      </c>
      <c r="F8" s="1151"/>
      <c r="G8" s="1135" t="s">
        <v>158</v>
      </c>
      <c r="H8" s="1137"/>
      <c r="I8" s="721">
        <v>140</v>
      </c>
      <c r="J8" s="748" t="s">
        <v>255</v>
      </c>
      <c r="K8" s="687" t="s">
        <v>255</v>
      </c>
      <c r="L8" s="721">
        <v>150</v>
      </c>
      <c r="M8" s="748" t="s">
        <v>255</v>
      </c>
      <c r="N8" s="687" t="s">
        <v>255</v>
      </c>
      <c r="O8" s="721">
        <v>150</v>
      </c>
      <c r="P8" s="748" t="s">
        <v>255</v>
      </c>
      <c r="Q8" s="687" t="s">
        <v>255</v>
      </c>
      <c r="R8" s="721">
        <v>140</v>
      </c>
      <c r="S8" s="748" t="s">
        <v>255</v>
      </c>
      <c r="T8" s="687" t="s">
        <v>255</v>
      </c>
      <c r="U8" s="721">
        <v>140</v>
      </c>
      <c r="V8" s="748" t="s">
        <v>255</v>
      </c>
      <c r="W8" s="687" t="s">
        <v>255</v>
      </c>
      <c r="X8" s="721">
        <v>130</v>
      </c>
      <c r="Y8" s="748" t="s">
        <v>255</v>
      </c>
      <c r="Z8" s="687" t="s">
        <v>255</v>
      </c>
      <c r="AA8" s="721">
        <v>130</v>
      </c>
      <c r="AB8" s="748" t="s">
        <v>255</v>
      </c>
      <c r="AC8" s="687" t="s">
        <v>255</v>
      </c>
      <c r="AD8" s="721">
        <v>130</v>
      </c>
      <c r="AE8" s="748" t="s">
        <v>255</v>
      </c>
      <c r="AF8" s="687" t="s">
        <v>255</v>
      </c>
      <c r="AG8" s="721">
        <v>140</v>
      </c>
      <c r="AH8" s="748" t="s">
        <v>255</v>
      </c>
      <c r="AI8" s="687" t="s">
        <v>255</v>
      </c>
      <c r="AJ8" s="721">
        <v>140</v>
      </c>
      <c r="AK8" s="748" t="s">
        <v>255</v>
      </c>
      <c r="AL8" s="687" t="s">
        <v>255</v>
      </c>
      <c r="AM8" s="721">
        <v>140</v>
      </c>
      <c r="AN8" s="748" t="s">
        <v>255</v>
      </c>
      <c r="AO8" s="687" t="s">
        <v>255</v>
      </c>
      <c r="AP8" s="721">
        <v>140</v>
      </c>
      <c r="AQ8" s="748" t="s">
        <v>255</v>
      </c>
      <c r="AR8" s="687" t="s">
        <v>255</v>
      </c>
      <c r="AS8" s="721">
        <v>140</v>
      </c>
      <c r="AT8" s="748" t="s">
        <v>255</v>
      </c>
      <c r="AU8" s="687" t="s">
        <v>255</v>
      </c>
      <c r="AV8" s="721">
        <v>140</v>
      </c>
      <c r="AW8" s="748" t="s">
        <v>255</v>
      </c>
      <c r="AX8" s="687" t="s">
        <v>255</v>
      </c>
      <c r="AY8" s="721">
        <v>140</v>
      </c>
      <c r="AZ8" s="748" t="s">
        <v>255</v>
      </c>
      <c r="BA8" s="687" t="s">
        <v>255</v>
      </c>
      <c r="BB8" s="721">
        <v>140</v>
      </c>
      <c r="BC8" s="748" t="s">
        <v>255</v>
      </c>
      <c r="BD8" s="687" t="s">
        <v>255</v>
      </c>
      <c r="BE8" s="721">
        <v>140</v>
      </c>
      <c r="BF8" s="748" t="s">
        <v>255</v>
      </c>
      <c r="BG8" s="687" t="s">
        <v>255</v>
      </c>
      <c r="BH8" s="721">
        <v>140</v>
      </c>
      <c r="BI8" s="748" t="s">
        <v>255</v>
      </c>
      <c r="BJ8" s="687" t="s">
        <v>255</v>
      </c>
      <c r="BK8" s="721">
        <v>140</v>
      </c>
      <c r="BL8" s="748" t="s">
        <v>255</v>
      </c>
      <c r="BM8" s="687" t="s">
        <v>255</v>
      </c>
    </row>
    <row r="9" spans="1:65" s="747" customFormat="1" ht="17.25" thickBot="1" x14ac:dyDescent="0.3">
      <c r="A9" s="1152"/>
      <c r="B9" s="1163"/>
      <c r="C9" s="1153"/>
      <c r="D9" s="1166"/>
      <c r="E9" s="1154"/>
      <c r="F9" s="1155"/>
      <c r="G9" s="1138" t="s">
        <v>46</v>
      </c>
      <c r="H9" s="1140"/>
      <c r="I9" s="744">
        <v>92.543149462739336</v>
      </c>
      <c r="J9" s="683">
        <v>1.2</v>
      </c>
      <c r="K9" s="749">
        <v>1.2</v>
      </c>
      <c r="L9" s="744">
        <v>78.646554159973604</v>
      </c>
      <c r="M9" s="683">
        <v>1.2</v>
      </c>
      <c r="N9" s="749">
        <v>0.8</v>
      </c>
      <c r="O9" s="744">
        <v>92.543149462739336</v>
      </c>
      <c r="P9" s="683">
        <v>1.2</v>
      </c>
      <c r="Q9" s="749">
        <v>1.2</v>
      </c>
      <c r="R9" s="744">
        <v>61.695432975159576</v>
      </c>
      <c r="S9" s="683">
        <v>0.8</v>
      </c>
      <c r="T9" s="749">
        <v>0.8</v>
      </c>
      <c r="U9" s="744">
        <v>43.625259024975456</v>
      </c>
      <c r="V9" s="683">
        <v>0.8</v>
      </c>
      <c r="W9" s="749">
        <v>0</v>
      </c>
      <c r="X9" s="744">
        <v>109.06314756243864</v>
      </c>
      <c r="Y9" s="683">
        <v>1.2</v>
      </c>
      <c r="Z9" s="749">
        <v>1.6</v>
      </c>
      <c r="AA9" s="744">
        <v>92.543149462739336</v>
      </c>
      <c r="AB9" s="683">
        <v>1.2</v>
      </c>
      <c r="AC9" s="749">
        <v>1.2</v>
      </c>
      <c r="AD9" s="744">
        <v>78.646554159973604</v>
      </c>
      <c r="AE9" s="683">
        <v>1.2</v>
      </c>
      <c r="AF9" s="749">
        <v>0.8</v>
      </c>
      <c r="AG9" s="744">
        <v>92.543149462739336</v>
      </c>
      <c r="AH9" s="683">
        <v>1.2</v>
      </c>
      <c r="AI9" s="749">
        <v>1.2</v>
      </c>
      <c r="AJ9" s="744">
        <v>97.549044715881337</v>
      </c>
      <c r="AK9" s="683">
        <v>1.6</v>
      </c>
      <c r="AL9" s="749">
        <v>0.8</v>
      </c>
      <c r="AM9" s="744">
        <v>61.695432975159576</v>
      </c>
      <c r="AN9" s="683">
        <v>0.8</v>
      </c>
      <c r="AO9" s="749">
        <v>0.8</v>
      </c>
      <c r="AP9" s="744">
        <v>48.774522357940668</v>
      </c>
      <c r="AQ9" s="683">
        <v>0.8</v>
      </c>
      <c r="AR9" s="749">
        <v>0.4</v>
      </c>
      <c r="AS9" s="744">
        <v>48.774522357940668</v>
      </c>
      <c r="AT9" s="683">
        <v>0.8</v>
      </c>
      <c r="AU9" s="749">
        <v>0.4</v>
      </c>
      <c r="AV9" s="744">
        <v>48.774522357940668</v>
      </c>
      <c r="AW9" s="683">
        <v>0.8</v>
      </c>
      <c r="AX9" s="749">
        <v>0.4</v>
      </c>
      <c r="AY9" s="744">
        <v>30.847716487579788</v>
      </c>
      <c r="AZ9" s="683">
        <v>0.4</v>
      </c>
      <c r="BA9" s="749">
        <v>0.4</v>
      </c>
      <c r="BB9" s="744">
        <v>48.774522357940668</v>
      </c>
      <c r="BC9" s="683">
        <v>0.8</v>
      </c>
      <c r="BD9" s="749">
        <v>0.4</v>
      </c>
      <c r="BE9" s="744">
        <v>61.695432975159576</v>
      </c>
      <c r="BF9" s="683">
        <v>0.8</v>
      </c>
      <c r="BG9" s="749">
        <v>0.8</v>
      </c>
      <c r="BH9" s="744">
        <v>48.774522357940668</v>
      </c>
      <c r="BI9" s="683">
        <v>0.8</v>
      </c>
      <c r="BJ9" s="749">
        <v>0.4</v>
      </c>
      <c r="BK9" s="744">
        <v>43.625259024975456</v>
      </c>
      <c r="BL9" s="683">
        <v>0.8</v>
      </c>
      <c r="BM9" s="749">
        <v>0</v>
      </c>
    </row>
    <row r="10" spans="1:65" s="747" customFormat="1" ht="16.5" x14ac:dyDescent="0.25">
      <c r="A10" s="1152"/>
      <c r="B10" s="1163"/>
      <c r="C10" s="1153"/>
      <c r="D10" s="1166"/>
      <c r="E10" s="1150" t="s">
        <v>160</v>
      </c>
      <c r="F10" s="1151"/>
      <c r="G10" s="1135" t="s">
        <v>158</v>
      </c>
      <c r="H10" s="1137"/>
      <c r="I10" s="1168">
        <v>118</v>
      </c>
      <c r="J10" s="1169"/>
      <c r="K10" s="1170"/>
      <c r="L10" s="1168">
        <v>119</v>
      </c>
      <c r="M10" s="1169"/>
      <c r="N10" s="1170"/>
      <c r="O10" s="1168">
        <v>119</v>
      </c>
      <c r="P10" s="1169"/>
      <c r="Q10" s="1170"/>
      <c r="R10" s="1168">
        <v>119</v>
      </c>
      <c r="S10" s="1169"/>
      <c r="T10" s="1170"/>
      <c r="U10" s="1168">
        <v>119</v>
      </c>
      <c r="V10" s="1169"/>
      <c r="W10" s="1170"/>
      <c r="X10" s="1168">
        <v>119</v>
      </c>
      <c r="Y10" s="1169"/>
      <c r="Z10" s="1170"/>
      <c r="AA10" s="1168">
        <v>119</v>
      </c>
      <c r="AB10" s="1169"/>
      <c r="AC10" s="1170"/>
      <c r="AD10" s="1168">
        <v>119</v>
      </c>
      <c r="AE10" s="1169"/>
      <c r="AF10" s="1170"/>
      <c r="AG10" s="1168">
        <v>119</v>
      </c>
      <c r="AH10" s="1169"/>
      <c r="AI10" s="1170"/>
      <c r="AJ10" s="1168">
        <v>119</v>
      </c>
      <c r="AK10" s="1169"/>
      <c r="AL10" s="1170"/>
      <c r="AM10" s="1168">
        <v>119</v>
      </c>
      <c r="AN10" s="1169"/>
      <c r="AO10" s="1170"/>
      <c r="AP10" s="1168">
        <v>119</v>
      </c>
      <c r="AQ10" s="1169"/>
      <c r="AR10" s="1170"/>
      <c r="AS10" s="1168">
        <v>119</v>
      </c>
      <c r="AT10" s="1169"/>
      <c r="AU10" s="1170"/>
      <c r="AV10" s="1168">
        <v>119</v>
      </c>
      <c r="AW10" s="1169"/>
      <c r="AX10" s="1170"/>
      <c r="AY10" s="1168">
        <v>119</v>
      </c>
      <c r="AZ10" s="1169"/>
      <c r="BA10" s="1170"/>
      <c r="BB10" s="1168">
        <v>119</v>
      </c>
      <c r="BC10" s="1169"/>
      <c r="BD10" s="1170"/>
      <c r="BE10" s="1168">
        <v>119</v>
      </c>
      <c r="BF10" s="1169"/>
      <c r="BG10" s="1170"/>
      <c r="BH10" s="1168">
        <v>119</v>
      </c>
      <c r="BI10" s="1169"/>
      <c r="BJ10" s="1170"/>
      <c r="BK10" s="1168">
        <v>119</v>
      </c>
      <c r="BL10" s="1169"/>
      <c r="BM10" s="1170"/>
    </row>
    <row r="11" spans="1:65" s="747" customFormat="1" ht="17.25" thickBot="1" x14ac:dyDescent="0.3">
      <c r="A11" s="1152"/>
      <c r="B11" s="1163"/>
      <c r="C11" s="1153"/>
      <c r="D11" s="1166"/>
      <c r="E11" s="1154"/>
      <c r="F11" s="1155"/>
      <c r="G11" s="1138" t="s">
        <v>46</v>
      </c>
      <c r="H11" s="1140"/>
      <c r="I11" s="1161">
        <v>10.6</v>
      </c>
      <c r="J11" s="1146"/>
      <c r="K11" s="1149"/>
      <c r="L11" s="1161">
        <v>10.6</v>
      </c>
      <c r="M11" s="1146"/>
      <c r="N11" s="1149"/>
      <c r="O11" s="1161">
        <v>10.6</v>
      </c>
      <c r="P11" s="1146"/>
      <c r="Q11" s="1149"/>
      <c r="R11" s="1161">
        <v>10.6</v>
      </c>
      <c r="S11" s="1146"/>
      <c r="T11" s="1149"/>
      <c r="U11" s="1161">
        <v>10.6</v>
      </c>
      <c r="V11" s="1146"/>
      <c r="W11" s="1149"/>
      <c r="X11" s="1161">
        <v>10.6</v>
      </c>
      <c r="Y11" s="1146"/>
      <c r="Z11" s="1149"/>
      <c r="AA11" s="1161">
        <v>10.6</v>
      </c>
      <c r="AB11" s="1146"/>
      <c r="AC11" s="1149"/>
      <c r="AD11" s="1161">
        <v>10.6</v>
      </c>
      <c r="AE11" s="1146"/>
      <c r="AF11" s="1149"/>
      <c r="AG11" s="1161">
        <v>10.6</v>
      </c>
      <c r="AH11" s="1146"/>
      <c r="AI11" s="1149"/>
      <c r="AJ11" s="1161">
        <v>10.6</v>
      </c>
      <c r="AK11" s="1146"/>
      <c r="AL11" s="1149"/>
      <c r="AM11" s="1161">
        <v>10.6</v>
      </c>
      <c r="AN11" s="1146"/>
      <c r="AO11" s="1149"/>
      <c r="AP11" s="1161">
        <v>10.6</v>
      </c>
      <c r="AQ11" s="1146"/>
      <c r="AR11" s="1149"/>
      <c r="AS11" s="1161">
        <v>10.6</v>
      </c>
      <c r="AT11" s="1146"/>
      <c r="AU11" s="1149"/>
      <c r="AV11" s="1161">
        <v>10.6</v>
      </c>
      <c r="AW11" s="1146"/>
      <c r="AX11" s="1149"/>
      <c r="AY11" s="1161">
        <v>10.6</v>
      </c>
      <c r="AZ11" s="1146"/>
      <c r="BA11" s="1149"/>
      <c r="BB11" s="1161">
        <v>10.6</v>
      </c>
      <c r="BC11" s="1146"/>
      <c r="BD11" s="1149"/>
      <c r="BE11" s="1161">
        <v>10.6</v>
      </c>
      <c r="BF11" s="1146"/>
      <c r="BG11" s="1149"/>
      <c r="BH11" s="1161">
        <v>10.6</v>
      </c>
      <c r="BI11" s="1146"/>
      <c r="BJ11" s="1149"/>
      <c r="BK11" s="1161">
        <v>10.6</v>
      </c>
      <c r="BL11" s="1146"/>
      <c r="BM11" s="1149"/>
    </row>
    <row r="12" spans="1:65" s="747" customFormat="1" ht="17.25" thickBot="1" x14ac:dyDescent="0.3">
      <c r="A12" s="1154"/>
      <c r="B12" s="1164"/>
      <c r="C12" s="1155"/>
      <c r="D12" s="1167"/>
      <c r="E12" s="1154" t="s">
        <v>161</v>
      </c>
      <c r="F12" s="1164"/>
      <c r="G12" s="1164"/>
      <c r="H12" s="1155"/>
      <c r="I12" s="1156">
        <v>8</v>
      </c>
      <c r="J12" s="1157"/>
      <c r="K12" s="1158"/>
      <c r="L12" s="1156">
        <v>8</v>
      </c>
      <c r="M12" s="1157"/>
      <c r="N12" s="1158"/>
      <c r="O12" s="1156">
        <v>8</v>
      </c>
      <c r="P12" s="1157"/>
      <c r="Q12" s="1158"/>
      <c r="R12" s="1156">
        <v>8</v>
      </c>
      <c r="S12" s="1157"/>
      <c r="T12" s="1158"/>
      <c r="U12" s="1156">
        <v>8</v>
      </c>
      <c r="V12" s="1157"/>
      <c r="W12" s="1158"/>
      <c r="X12" s="1156">
        <v>8</v>
      </c>
      <c r="Y12" s="1157"/>
      <c r="Z12" s="1158"/>
      <c r="AA12" s="1156">
        <v>8</v>
      </c>
      <c r="AB12" s="1157"/>
      <c r="AC12" s="1158"/>
      <c r="AD12" s="1156">
        <v>8</v>
      </c>
      <c r="AE12" s="1157"/>
      <c r="AF12" s="1158"/>
      <c r="AG12" s="1156">
        <v>8</v>
      </c>
      <c r="AH12" s="1157"/>
      <c r="AI12" s="1158"/>
      <c r="AJ12" s="1156">
        <v>8</v>
      </c>
      <c r="AK12" s="1157"/>
      <c r="AL12" s="1158"/>
      <c r="AM12" s="1156">
        <v>8</v>
      </c>
      <c r="AN12" s="1157"/>
      <c r="AO12" s="1158"/>
      <c r="AP12" s="1156">
        <v>8</v>
      </c>
      <c r="AQ12" s="1157"/>
      <c r="AR12" s="1158"/>
      <c r="AS12" s="1156">
        <v>8</v>
      </c>
      <c r="AT12" s="1157"/>
      <c r="AU12" s="1158"/>
      <c r="AV12" s="1156">
        <v>8</v>
      </c>
      <c r="AW12" s="1157"/>
      <c r="AX12" s="1158"/>
      <c r="AY12" s="1156">
        <v>8</v>
      </c>
      <c r="AZ12" s="1157"/>
      <c r="BA12" s="1158"/>
      <c r="BB12" s="1156">
        <v>8</v>
      </c>
      <c r="BC12" s="1157"/>
      <c r="BD12" s="1158"/>
      <c r="BE12" s="1156">
        <v>8</v>
      </c>
      <c r="BF12" s="1157"/>
      <c r="BG12" s="1158"/>
      <c r="BH12" s="1156">
        <v>9</v>
      </c>
      <c r="BI12" s="1157"/>
      <c r="BJ12" s="1158"/>
      <c r="BK12" s="1156">
        <v>9</v>
      </c>
      <c r="BL12" s="1157"/>
      <c r="BM12" s="1158"/>
    </row>
    <row r="13" spans="1:65" s="747" customFormat="1" ht="16.5" x14ac:dyDescent="0.25">
      <c r="A13" s="1150" t="s">
        <v>44</v>
      </c>
      <c r="B13" s="1162"/>
      <c r="C13" s="1151"/>
      <c r="D13" s="1165">
        <v>25</v>
      </c>
      <c r="E13" s="1150" t="s">
        <v>37</v>
      </c>
      <c r="F13" s="1151"/>
      <c r="G13" s="1135" t="s">
        <v>158</v>
      </c>
      <c r="H13" s="1137"/>
      <c r="I13" s="750">
        <v>120</v>
      </c>
      <c r="J13" s="685" t="s">
        <v>255</v>
      </c>
      <c r="K13" s="687" t="s">
        <v>255</v>
      </c>
      <c r="L13" s="750">
        <v>130</v>
      </c>
      <c r="M13" s="685" t="s">
        <v>255</v>
      </c>
      <c r="N13" s="687" t="s">
        <v>255</v>
      </c>
      <c r="O13" s="750">
        <v>130</v>
      </c>
      <c r="P13" s="685" t="s">
        <v>255</v>
      </c>
      <c r="Q13" s="687" t="s">
        <v>255</v>
      </c>
      <c r="R13" s="750">
        <v>130</v>
      </c>
      <c r="S13" s="685" t="s">
        <v>255</v>
      </c>
      <c r="T13" s="687" t="s">
        <v>255</v>
      </c>
      <c r="U13" s="750">
        <v>130</v>
      </c>
      <c r="V13" s="685" t="s">
        <v>255</v>
      </c>
      <c r="W13" s="687" t="s">
        <v>255</v>
      </c>
      <c r="X13" s="750">
        <v>140</v>
      </c>
      <c r="Y13" s="685" t="s">
        <v>255</v>
      </c>
      <c r="Z13" s="687" t="s">
        <v>255</v>
      </c>
      <c r="AA13" s="750">
        <v>140</v>
      </c>
      <c r="AB13" s="685" t="s">
        <v>255</v>
      </c>
      <c r="AC13" s="687" t="s">
        <v>255</v>
      </c>
      <c r="AD13" s="750">
        <v>130</v>
      </c>
      <c r="AE13" s="685" t="s">
        <v>255</v>
      </c>
      <c r="AF13" s="687" t="s">
        <v>255</v>
      </c>
      <c r="AG13" s="750">
        <v>130</v>
      </c>
      <c r="AH13" s="685" t="s">
        <v>255</v>
      </c>
      <c r="AI13" s="687" t="s">
        <v>255</v>
      </c>
      <c r="AJ13" s="750">
        <v>130</v>
      </c>
      <c r="AK13" s="685" t="s">
        <v>255</v>
      </c>
      <c r="AL13" s="687" t="s">
        <v>255</v>
      </c>
      <c r="AM13" s="750">
        <v>130</v>
      </c>
      <c r="AN13" s="685" t="s">
        <v>255</v>
      </c>
      <c r="AO13" s="687" t="s">
        <v>255</v>
      </c>
      <c r="AP13" s="750">
        <v>130</v>
      </c>
      <c r="AQ13" s="685" t="s">
        <v>255</v>
      </c>
      <c r="AR13" s="687" t="s">
        <v>255</v>
      </c>
      <c r="AS13" s="750">
        <v>130</v>
      </c>
      <c r="AT13" s="685" t="s">
        <v>255</v>
      </c>
      <c r="AU13" s="687" t="s">
        <v>255</v>
      </c>
      <c r="AV13" s="750">
        <v>130</v>
      </c>
      <c r="AW13" s="685" t="s">
        <v>255</v>
      </c>
      <c r="AX13" s="687" t="s">
        <v>255</v>
      </c>
      <c r="AY13" s="750">
        <v>130</v>
      </c>
      <c r="AZ13" s="685" t="s">
        <v>255</v>
      </c>
      <c r="BA13" s="687" t="s">
        <v>255</v>
      </c>
      <c r="BB13" s="750">
        <v>130</v>
      </c>
      <c r="BC13" s="685" t="s">
        <v>255</v>
      </c>
      <c r="BD13" s="687" t="s">
        <v>255</v>
      </c>
      <c r="BE13" s="750">
        <v>130</v>
      </c>
      <c r="BF13" s="685" t="s">
        <v>255</v>
      </c>
      <c r="BG13" s="687" t="s">
        <v>255</v>
      </c>
      <c r="BH13" s="750">
        <v>130</v>
      </c>
      <c r="BI13" s="685" t="s">
        <v>255</v>
      </c>
      <c r="BJ13" s="687" t="s">
        <v>255</v>
      </c>
      <c r="BK13" s="750">
        <v>130</v>
      </c>
      <c r="BL13" s="685" t="s">
        <v>255</v>
      </c>
      <c r="BM13" s="687" t="s">
        <v>255</v>
      </c>
    </row>
    <row r="14" spans="1:65" s="747" customFormat="1" ht="17.25" thickBot="1" x14ac:dyDescent="0.3">
      <c r="A14" s="1152"/>
      <c r="B14" s="1163"/>
      <c r="C14" s="1153"/>
      <c r="D14" s="1166"/>
      <c r="E14" s="1154"/>
      <c r="F14" s="1155"/>
      <c r="G14" s="1138" t="s">
        <v>46</v>
      </c>
      <c r="H14" s="1140"/>
      <c r="I14" s="744">
        <v>124.56601705460791</v>
      </c>
      <c r="J14" s="741">
        <v>1.6</v>
      </c>
      <c r="K14" s="749">
        <v>1.6</v>
      </c>
      <c r="L14" s="744">
        <v>203.01776949722844</v>
      </c>
      <c r="M14" s="741">
        <v>2.8</v>
      </c>
      <c r="N14" s="749">
        <v>2.4</v>
      </c>
      <c r="O14" s="744">
        <v>177.53388931018</v>
      </c>
      <c r="P14" s="741">
        <v>2.8</v>
      </c>
      <c r="Q14" s="749">
        <v>1.6</v>
      </c>
      <c r="R14" s="744">
        <v>177.53388931018</v>
      </c>
      <c r="S14" s="741">
        <v>1.6</v>
      </c>
      <c r="T14" s="749">
        <v>2.8</v>
      </c>
      <c r="U14" s="744">
        <v>147.71712485547746</v>
      </c>
      <c r="V14" s="741">
        <v>2.4</v>
      </c>
      <c r="W14" s="749">
        <v>1.2</v>
      </c>
      <c r="X14" s="744">
        <v>149.13748182524165</v>
      </c>
      <c r="Y14" s="741">
        <v>2.4</v>
      </c>
      <c r="Z14" s="749">
        <v>1.2</v>
      </c>
      <c r="AA14" s="744">
        <v>160.31797578763849</v>
      </c>
      <c r="AB14" s="741">
        <v>2.4</v>
      </c>
      <c r="AC14" s="749">
        <v>1.6</v>
      </c>
      <c r="AD14" s="744">
        <v>62.283008527303956</v>
      </c>
      <c r="AE14" s="741">
        <v>0.8</v>
      </c>
      <c r="AF14" s="749">
        <v>0.8</v>
      </c>
      <c r="AG14" s="744">
        <v>79.395568961497162</v>
      </c>
      <c r="AH14" s="741">
        <v>0.8</v>
      </c>
      <c r="AI14" s="749">
        <v>1.2</v>
      </c>
      <c r="AJ14" s="744">
        <v>93.424512790955916</v>
      </c>
      <c r="AK14" s="741">
        <v>1.2</v>
      </c>
      <c r="AL14" s="749">
        <v>1.2</v>
      </c>
      <c r="AM14" s="744">
        <v>60</v>
      </c>
      <c r="AN14" s="741">
        <v>0.8</v>
      </c>
      <c r="AO14" s="749">
        <v>0.4</v>
      </c>
      <c r="AP14" s="744">
        <v>62.283008527303956</v>
      </c>
      <c r="AQ14" s="741">
        <v>0.8</v>
      </c>
      <c r="AR14" s="749">
        <v>0.8</v>
      </c>
      <c r="AS14" s="744">
        <v>69.63452045512534</v>
      </c>
      <c r="AT14" s="741">
        <v>1.2</v>
      </c>
      <c r="AU14" s="749">
        <v>0.4</v>
      </c>
      <c r="AV14" s="744">
        <v>49.239041618492486</v>
      </c>
      <c r="AW14" s="741">
        <v>0.8</v>
      </c>
      <c r="AX14" s="749">
        <v>0.4</v>
      </c>
      <c r="AY14" s="744">
        <v>62.283008527303956</v>
      </c>
      <c r="AZ14" s="741">
        <v>0.8</v>
      </c>
      <c r="BA14" s="749">
        <v>0.8</v>
      </c>
      <c r="BB14" s="744">
        <v>49.239041618492486</v>
      </c>
      <c r="BC14" s="741">
        <v>0.8</v>
      </c>
      <c r="BD14" s="749">
        <v>0.4</v>
      </c>
      <c r="BE14" s="744">
        <v>31.141504263651978</v>
      </c>
      <c r="BF14" s="741">
        <v>0.4</v>
      </c>
      <c r="BG14" s="749">
        <v>0.4</v>
      </c>
      <c r="BH14" s="744">
        <v>49.239041618492486</v>
      </c>
      <c r="BI14" s="741">
        <v>0.8</v>
      </c>
      <c r="BJ14" s="749">
        <v>0.4</v>
      </c>
      <c r="BK14" s="744">
        <v>49.239041618492486</v>
      </c>
      <c r="BL14" s="741">
        <v>0.8</v>
      </c>
      <c r="BM14" s="749">
        <v>0.4</v>
      </c>
    </row>
    <row r="15" spans="1:65" s="747" customFormat="1" ht="16.5" x14ac:dyDescent="0.25">
      <c r="A15" s="1152"/>
      <c r="B15" s="1163"/>
      <c r="C15" s="1153"/>
      <c r="D15" s="1166"/>
      <c r="E15" s="1150" t="s">
        <v>160</v>
      </c>
      <c r="F15" s="1151"/>
      <c r="G15" s="1135" t="s">
        <v>158</v>
      </c>
      <c r="H15" s="1137"/>
      <c r="I15" s="1168">
        <v>118</v>
      </c>
      <c r="J15" s="1169"/>
      <c r="K15" s="1170"/>
      <c r="L15" s="1168">
        <v>119</v>
      </c>
      <c r="M15" s="1169"/>
      <c r="N15" s="1170"/>
      <c r="O15" s="1168">
        <v>119</v>
      </c>
      <c r="P15" s="1169"/>
      <c r="Q15" s="1170"/>
      <c r="R15" s="1168">
        <v>119</v>
      </c>
      <c r="S15" s="1169"/>
      <c r="T15" s="1170"/>
      <c r="U15" s="1168">
        <v>119</v>
      </c>
      <c r="V15" s="1169"/>
      <c r="W15" s="1170"/>
      <c r="X15" s="1168">
        <v>119</v>
      </c>
      <c r="Y15" s="1169"/>
      <c r="Z15" s="1170"/>
      <c r="AA15" s="1168">
        <v>119</v>
      </c>
      <c r="AB15" s="1169"/>
      <c r="AC15" s="1170"/>
      <c r="AD15" s="1168">
        <v>119</v>
      </c>
      <c r="AE15" s="1169"/>
      <c r="AF15" s="1170"/>
      <c r="AG15" s="1168">
        <v>119</v>
      </c>
      <c r="AH15" s="1169"/>
      <c r="AI15" s="1170"/>
      <c r="AJ15" s="1168">
        <v>119</v>
      </c>
      <c r="AK15" s="1169"/>
      <c r="AL15" s="1170"/>
      <c r="AM15" s="1168">
        <v>119</v>
      </c>
      <c r="AN15" s="1169"/>
      <c r="AO15" s="1170"/>
      <c r="AP15" s="1168">
        <v>119</v>
      </c>
      <c r="AQ15" s="1169"/>
      <c r="AR15" s="1170"/>
      <c r="AS15" s="1168">
        <v>119</v>
      </c>
      <c r="AT15" s="1169"/>
      <c r="AU15" s="1170"/>
      <c r="AV15" s="1168">
        <v>119</v>
      </c>
      <c r="AW15" s="1169"/>
      <c r="AX15" s="1170"/>
      <c r="AY15" s="1168">
        <v>119</v>
      </c>
      <c r="AZ15" s="1169"/>
      <c r="BA15" s="1170"/>
      <c r="BB15" s="1168">
        <v>119</v>
      </c>
      <c r="BC15" s="1169"/>
      <c r="BD15" s="1170"/>
      <c r="BE15" s="1168">
        <v>119</v>
      </c>
      <c r="BF15" s="1169"/>
      <c r="BG15" s="1170"/>
      <c r="BH15" s="1168">
        <v>119</v>
      </c>
      <c r="BI15" s="1169"/>
      <c r="BJ15" s="1170"/>
      <c r="BK15" s="1168">
        <v>119</v>
      </c>
      <c r="BL15" s="1169"/>
      <c r="BM15" s="1170"/>
    </row>
    <row r="16" spans="1:65" s="747" customFormat="1" ht="17.25" thickBot="1" x14ac:dyDescent="0.3">
      <c r="A16" s="1152"/>
      <c r="B16" s="1163"/>
      <c r="C16" s="1153"/>
      <c r="D16" s="1166"/>
      <c r="E16" s="1154"/>
      <c r="F16" s="1155"/>
      <c r="G16" s="1138" t="s">
        <v>46</v>
      </c>
      <c r="H16" s="1140"/>
      <c r="I16" s="1161">
        <v>10.5</v>
      </c>
      <c r="J16" s="1146"/>
      <c r="K16" s="1149"/>
      <c r="L16" s="1161">
        <v>10.5</v>
      </c>
      <c r="M16" s="1146"/>
      <c r="N16" s="1149"/>
      <c r="O16" s="1161">
        <v>10.5</v>
      </c>
      <c r="P16" s="1146"/>
      <c r="Q16" s="1149"/>
      <c r="R16" s="1161">
        <v>10.5</v>
      </c>
      <c r="S16" s="1146"/>
      <c r="T16" s="1149"/>
      <c r="U16" s="1161">
        <v>10.5</v>
      </c>
      <c r="V16" s="1146"/>
      <c r="W16" s="1149"/>
      <c r="X16" s="1161">
        <v>10.4</v>
      </c>
      <c r="Y16" s="1146"/>
      <c r="Z16" s="1149"/>
      <c r="AA16" s="1161">
        <v>10.4</v>
      </c>
      <c r="AB16" s="1146"/>
      <c r="AC16" s="1149"/>
      <c r="AD16" s="1161">
        <v>10.5</v>
      </c>
      <c r="AE16" s="1146"/>
      <c r="AF16" s="1149"/>
      <c r="AG16" s="1161">
        <v>10.5</v>
      </c>
      <c r="AH16" s="1146"/>
      <c r="AI16" s="1149"/>
      <c r="AJ16" s="1161">
        <v>10.5</v>
      </c>
      <c r="AK16" s="1146"/>
      <c r="AL16" s="1149"/>
      <c r="AM16" s="1161">
        <v>10.5</v>
      </c>
      <c r="AN16" s="1146"/>
      <c r="AO16" s="1149"/>
      <c r="AP16" s="1161">
        <v>10.5</v>
      </c>
      <c r="AQ16" s="1146"/>
      <c r="AR16" s="1149"/>
      <c r="AS16" s="1161">
        <v>10.5</v>
      </c>
      <c r="AT16" s="1146"/>
      <c r="AU16" s="1149"/>
      <c r="AV16" s="1161">
        <v>10.5</v>
      </c>
      <c r="AW16" s="1146"/>
      <c r="AX16" s="1149"/>
      <c r="AY16" s="1161">
        <v>10.5</v>
      </c>
      <c r="AZ16" s="1146"/>
      <c r="BA16" s="1149"/>
      <c r="BB16" s="1161">
        <v>10.5</v>
      </c>
      <c r="BC16" s="1146"/>
      <c r="BD16" s="1149"/>
      <c r="BE16" s="1161">
        <v>10.5</v>
      </c>
      <c r="BF16" s="1146"/>
      <c r="BG16" s="1149"/>
      <c r="BH16" s="1161">
        <v>10.5</v>
      </c>
      <c r="BI16" s="1146"/>
      <c r="BJ16" s="1149"/>
      <c r="BK16" s="1161">
        <v>10.5</v>
      </c>
      <c r="BL16" s="1146"/>
      <c r="BM16" s="1149"/>
    </row>
    <row r="17" spans="1:83" s="747" customFormat="1" ht="16.5" customHeight="1" thickBot="1" x14ac:dyDescent="0.3">
      <c r="A17" s="1154"/>
      <c r="B17" s="1164"/>
      <c r="C17" s="1155"/>
      <c r="D17" s="1167"/>
      <c r="E17" s="1171" t="s">
        <v>161</v>
      </c>
      <c r="F17" s="1172"/>
      <c r="G17" s="1172"/>
      <c r="H17" s="1173"/>
      <c r="I17" s="1104">
        <v>7</v>
      </c>
      <c r="J17" s="1105"/>
      <c r="K17" s="1106"/>
      <c r="L17" s="1104">
        <v>7</v>
      </c>
      <c r="M17" s="1105"/>
      <c r="N17" s="1106"/>
      <c r="O17" s="1104">
        <v>7</v>
      </c>
      <c r="P17" s="1105"/>
      <c r="Q17" s="1106"/>
      <c r="R17" s="1104">
        <v>7</v>
      </c>
      <c r="S17" s="1105"/>
      <c r="T17" s="1106"/>
      <c r="U17" s="1104">
        <v>7</v>
      </c>
      <c r="V17" s="1105"/>
      <c r="W17" s="1106"/>
      <c r="X17" s="1104">
        <v>7</v>
      </c>
      <c r="Y17" s="1105"/>
      <c r="Z17" s="1106"/>
      <c r="AA17" s="1104">
        <v>7</v>
      </c>
      <c r="AB17" s="1105"/>
      <c r="AC17" s="1106"/>
      <c r="AD17" s="1104">
        <v>7</v>
      </c>
      <c r="AE17" s="1105"/>
      <c r="AF17" s="1106"/>
      <c r="AG17" s="1104">
        <v>7</v>
      </c>
      <c r="AH17" s="1105"/>
      <c r="AI17" s="1106"/>
      <c r="AJ17" s="1104">
        <v>7</v>
      </c>
      <c r="AK17" s="1105"/>
      <c r="AL17" s="1106"/>
      <c r="AM17" s="1104">
        <v>7</v>
      </c>
      <c r="AN17" s="1105"/>
      <c r="AO17" s="1106"/>
      <c r="AP17" s="1104">
        <v>7</v>
      </c>
      <c r="AQ17" s="1105"/>
      <c r="AR17" s="1106"/>
      <c r="AS17" s="1104">
        <v>7</v>
      </c>
      <c r="AT17" s="1105"/>
      <c r="AU17" s="1106"/>
      <c r="AV17" s="1104">
        <v>7</v>
      </c>
      <c r="AW17" s="1105"/>
      <c r="AX17" s="1106"/>
      <c r="AY17" s="1104">
        <v>7</v>
      </c>
      <c r="AZ17" s="1105"/>
      <c r="BA17" s="1106"/>
      <c r="BB17" s="1104">
        <v>7</v>
      </c>
      <c r="BC17" s="1105"/>
      <c r="BD17" s="1106"/>
      <c r="BE17" s="1104">
        <v>7</v>
      </c>
      <c r="BF17" s="1105"/>
      <c r="BG17" s="1106"/>
      <c r="BH17" s="1104">
        <v>7</v>
      </c>
      <c r="BI17" s="1105"/>
      <c r="BJ17" s="1106"/>
      <c r="BK17" s="1104">
        <v>7</v>
      </c>
      <c r="BL17" s="1105"/>
      <c r="BM17" s="1106"/>
    </row>
    <row r="18" spans="1:83" s="747" customFormat="1" ht="8.25" customHeight="1" x14ac:dyDescent="0.25">
      <c r="A18" s="1150" t="s">
        <v>45</v>
      </c>
      <c r="B18" s="1162"/>
      <c r="C18" s="1151"/>
      <c r="D18" s="1165">
        <v>0.1</v>
      </c>
      <c r="E18" s="1150" t="s">
        <v>37</v>
      </c>
      <c r="F18" s="1151"/>
      <c r="G18" s="1150" t="s">
        <v>256</v>
      </c>
      <c r="H18" s="1151"/>
      <c r="I18" s="1159">
        <v>5</v>
      </c>
      <c r="J18" s="1144">
        <v>16858.099999999999</v>
      </c>
      <c r="K18" s="1147" t="s">
        <v>255</v>
      </c>
      <c r="L18" s="1159">
        <v>5</v>
      </c>
      <c r="M18" s="1144">
        <v>16858.2</v>
      </c>
      <c r="N18" s="1147" t="s">
        <v>255</v>
      </c>
      <c r="O18" s="1159">
        <v>5</v>
      </c>
      <c r="P18" s="1144">
        <v>16858.2</v>
      </c>
      <c r="Q18" s="1147" t="s">
        <v>255</v>
      </c>
      <c r="R18" s="1159">
        <v>5</v>
      </c>
      <c r="S18" s="1144">
        <v>16858.2</v>
      </c>
      <c r="T18" s="1147" t="s">
        <v>255</v>
      </c>
      <c r="U18" s="1159">
        <v>5</v>
      </c>
      <c r="V18" s="1144">
        <v>16858.3</v>
      </c>
      <c r="W18" s="1147" t="s">
        <v>255</v>
      </c>
      <c r="X18" s="1159">
        <v>5</v>
      </c>
      <c r="Y18" s="1144">
        <v>16858.400000000001</v>
      </c>
      <c r="Z18" s="1147" t="s">
        <v>255</v>
      </c>
      <c r="AA18" s="1159">
        <v>5</v>
      </c>
      <c r="AB18" s="1144">
        <v>16858.5</v>
      </c>
      <c r="AC18" s="1147" t="s">
        <v>255</v>
      </c>
      <c r="AD18" s="1159">
        <v>5</v>
      </c>
      <c r="AE18" s="1144">
        <v>16852.5</v>
      </c>
      <c r="AF18" s="1147" t="s">
        <v>255</v>
      </c>
      <c r="AG18" s="1159">
        <v>5</v>
      </c>
      <c r="AH18" s="1144">
        <v>16858.599999999999</v>
      </c>
      <c r="AI18" s="1147" t="s">
        <v>255</v>
      </c>
      <c r="AJ18" s="1159">
        <v>5</v>
      </c>
      <c r="AK18" s="1144">
        <v>16858.7</v>
      </c>
      <c r="AL18" s="1147" t="s">
        <v>255</v>
      </c>
      <c r="AM18" s="1159">
        <v>5</v>
      </c>
      <c r="AN18" s="1144">
        <v>16858.7</v>
      </c>
      <c r="AO18" s="1147" t="s">
        <v>255</v>
      </c>
      <c r="AP18" s="1159">
        <v>5</v>
      </c>
      <c r="AQ18" s="1144">
        <v>16858.7</v>
      </c>
      <c r="AR18" s="1147" t="s">
        <v>255</v>
      </c>
      <c r="AS18" s="1159">
        <v>5</v>
      </c>
      <c r="AT18" s="1144">
        <v>16858.7</v>
      </c>
      <c r="AU18" s="1147" t="s">
        <v>255</v>
      </c>
      <c r="AV18" s="1159">
        <v>5</v>
      </c>
      <c r="AW18" s="1144">
        <v>16858.8</v>
      </c>
      <c r="AX18" s="1147" t="s">
        <v>255</v>
      </c>
      <c r="AY18" s="1159">
        <v>5</v>
      </c>
      <c r="AZ18" s="1144">
        <v>16858.8</v>
      </c>
      <c r="BA18" s="1147" t="s">
        <v>255</v>
      </c>
      <c r="BB18" s="1159">
        <v>5</v>
      </c>
      <c r="BC18" s="1144">
        <v>16858.900000000001</v>
      </c>
      <c r="BD18" s="1147" t="s">
        <v>255</v>
      </c>
      <c r="BE18" s="1159">
        <v>5</v>
      </c>
      <c r="BF18" s="1144">
        <v>16859</v>
      </c>
      <c r="BG18" s="1147" t="s">
        <v>255</v>
      </c>
      <c r="BH18" s="1159">
        <v>5</v>
      </c>
      <c r="BI18" s="1144">
        <v>16859</v>
      </c>
      <c r="BJ18" s="1147" t="s">
        <v>255</v>
      </c>
      <c r="BK18" s="1159">
        <v>5</v>
      </c>
      <c r="BL18" s="1144">
        <v>16859.099999999999</v>
      </c>
      <c r="BM18" s="1147" t="s">
        <v>255</v>
      </c>
      <c r="BN18" s="751"/>
      <c r="BO18" s="751"/>
      <c r="BP18" s="751"/>
      <c r="BQ18" s="751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</row>
    <row r="19" spans="1:83" s="747" customFormat="1" ht="8.25" customHeight="1" x14ac:dyDescent="0.25">
      <c r="A19" s="1152"/>
      <c r="B19" s="1163"/>
      <c r="C19" s="1153"/>
      <c r="D19" s="1166"/>
      <c r="E19" s="1152"/>
      <c r="F19" s="1153"/>
      <c r="G19" s="1152"/>
      <c r="H19" s="1153"/>
      <c r="I19" s="1160"/>
      <c r="J19" s="1145"/>
      <c r="K19" s="1148"/>
      <c r="L19" s="1160"/>
      <c r="M19" s="1145"/>
      <c r="N19" s="1148"/>
      <c r="O19" s="1160"/>
      <c r="P19" s="1145"/>
      <c r="Q19" s="1148"/>
      <c r="R19" s="1160"/>
      <c r="S19" s="1145"/>
      <c r="T19" s="1148"/>
      <c r="U19" s="1160"/>
      <c r="V19" s="1145"/>
      <c r="W19" s="1148"/>
      <c r="X19" s="1160"/>
      <c r="Y19" s="1145"/>
      <c r="Z19" s="1148"/>
      <c r="AA19" s="1160"/>
      <c r="AB19" s="1145"/>
      <c r="AC19" s="1148"/>
      <c r="AD19" s="1160"/>
      <c r="AE19" s="1145"/>
      <c r="AF19" s="1148"/>
      <c r="AG19" s="1160"/>
      <c r="AH19" s="1145"/>
      <c r="AI19" s="1148"/>
      <c r="AJ19" s="1160"/>
      <c r="AK19" s="1145"/>
      <c r="AL19" s="1148"/>
      <c r="AM19" s="1160"/>
      <c r="AN19" s="1145"/>
      <c r="AO19" s="1148"/>
      <c r="AP19" s="1160"/>
      <c r="AQ19" s="1145"/>
      <c r="AR19" s="1148"/>
      <c r="AS19" s="1160"/>
      <c r="AT19" s="1145"/>
      <c r="AU19" s="1148"/>
      <c r="AV19" s="1160"/>
      <c r="AW19" s="1145"/>
      <c r="AX19" s="1148"/>
      <c r="AY19" s="1160"/>
      <c r="AZ19" s="1145"/>
      <c r="BA19" s="1148"/>
      <c r="BB19" s="1160"/>
      <c r="BC19" s="1145"/>
      <c r="BD19" s="1148"/>
      <c r="BE19" s="1160"/>
      <c r="BF19" s="1145"/>
      <c r="BG19" s="1148"/>
      <c r="BH19" s="1160"/>
      <c r="BI19" s="1145"/>
      <c r="BJ19" s="1148"/>
      <c r="BK19" s="1160"/>
      <c r="BL19" s="1145"/>
      <c r="BM19" s="1148"/>
      <c r="BN19" s="751"/>
      <c r="BO19" s="751"/>
      <c r="BP19" s="751"/>
      <c r="BQ19" s="751"/>
      <c r="BR19" s="751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</row>
    <row r="20" spans="1:83" s="747" customFormat="1" ht="8.25" customHeight="1" thickBot="1" x14ac:dyDescent="0.3">
      <c r="A20" s="1152"/>
      <c r="B20" s="1163"/>
      <c r="C20" s="1153"/>
      <c r="D20" s="1166"/>
      <c r="E20" s="1154"/>
      <c r="F20" s="1155"/>
      <c r="G20" s="1154"/>
      <c r="H20" s="1155"/>
      <c r="I20" s="1161"/>
      <c r="J20" s="1146"/>
      <c r="K20" s="1149"/>
      <c r="L20" s="1161"/>
      <c r="M20" s="1146"/>
      <c r="N20" s="1149"/>
      <c r="O20" s="1161"/>
      <c r="P20" s="1146"/>
      <c r="Q20" s="1149"/>
      <c r="R20" s="1161"/>
      <c r="S20" s="1146"/>
      <c r="T20" s="1149"/>
      <c r="U20" s="1161"/>
      <c r="V20" s="1146"/>
      <c r="W20" s="1149"/>
      <c r="X20" s="1161"/>
      <c r="Y20" s="1146"/>
      <c r="Z20" s="1149"/>
      <c r="AA20" s="1161"/>
      <c r="AB20" s="1146"/>
      <c r="AC20" s="1149"/>
      <c r="AD20" s="1161"/>
      <c r="AE20" s="1146"/>
      <c r="AF20" s="1149"/>
      <c r="AG20" s="1161"/>
      <c r="AH20" s="1146"/>
      <c r="AI20" s="1149"/>
      <c r="AJ20" s="1161"/>
      <c r="AK20" s="1146"/>
      <c r="AL20" s="1149"/>
      <c r="AM20" s="1161"/>
      <c r="AN20" s="1146"/>
      <c r="AO20" s="1149"/>
      <c r="AP20" s="1161"/>
      <c r="AQ20" s="1146"/>
      <c r="AR20" s="1149"/>
      <c r="AS20" s="1161"/>
      <c r="AT20" s="1146"/>
      <c r="AU20" s="1149"/>
      <c r="AV20" s="1161"/>
      <c r="AW20" s="1146"/>
      <c r="AX20" s="1149"/>
      <c r="AY20" s="1161"/>
      <c r="AZ20" s="1146"/>
      <c r="BA20" s="1149"/>
      <c r="BB20" s="1161"/>
      <c r="BC20" s="1146"/>
      <c r="BD20" s="1149"/>
      <c r="BE20" s="1161"/>
      <c r="BF20" s="1146"/>
      <c r="BG20" s="1149"/>
      <c r="BH20" s="1161"/>
      <c r="BI20" s="1146"/>
      <c r="BJ20" s="1149"/>
      <c r="BK20" s="1161"/>
      <c r="BL20" s="1146"/>
      <c r="BM20" s="1149"/>
      <c r="BN20" s="751"/>
      <c r="BO20" s="751"/>
      <c r="BP20" s="751"/>
      <c r="BQ20" s="751"/>
      <c r="BR20" s="751"/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</row>
    <row r="21" spans="1:83" s="747" customFormat="1" ht="8.25" customHeight="1" x14ac:dyDescent="0.25">
      <c r="A21" s="1152"/>
      <c r="B21" s="1163"/>
      <c r="C21" s="1153"/>
      <c r="D21" s="1166"/>
      <c r="E21" s="1150" t="s">
        <v>160</v>
      </c>
      <c r="F21" s="1151"/>
      <c r="G21" s="1150" t="s">
        <v>256</v>
      </c>
      <c r="H21" s="1151"/>
      <c r="I21" s="1107">
        <v>0.40799999999999997</v>
      </c>
      <c r="J21" s="1108"/>
      <c r="K21" s="1109"/>
      <c r="L21" s="1107">
        <v>0.40500000000000003</v>
      </c>
      <c r="M21" s="1108"/>
      <c r="N21" s="1109"/>
      <c r="O21" s="1107">
        <v>0.40500000000000003</v>
      </c>
      <c r="P21" s="1108"/>
      <c r="Q21" s="1109"/>
      <c r="R21" s="1107">
        <v>0.40500000000000003</v>
      </c>
      <c r="S21" s="1108"/>
      <c r="T21" s="1109"/>
      <c r="U21" s="1107">
        <v>0.40500000000000003</v>
      </c>
      <c r="V21" s="1108"/>
      <c r="W21" s="1109"/>
      <c r="X21" s="1107">
        <v>0.40500000000000003</v>
      </c>
      <c r="Y21" s="1108"/>
      <c r="Z21" s="1109"/>
      <c r="AA21" s="1107">
        <v>0.40500000000000003</v>
      </c>
      <c r="AB21" s="1108"/>
      <c r="AC21" s="1109"/>
      <c r="AD21" s="1107">
        <v>0.40500000000000003</v>
      </c>
      <c r="AE21" s="1108"/>
      <c r="AF21" s="1109"/>
      <c r="AG21" s="1107">
        <v>0.41</v>
      </c>
      <c r="AH21" s="1108"/>
      <c r="AI21" s="1109"/>
      <c r="AJ21" s="1107">
        <v>0.41</v>
      </c>
      <c r="AK21" s="1108"/>
      <c r="AL21" s="1109"/>
      <c r="AM21" s="1107">
        <v>0.41</v>
      </c>
      <c r="AN21" s="1108"/>
      <c r="AO21" s="1109"/>
      <c r="AP21" s="1107">
        <v>0.41</v>
      </c>
      <c r="AQ21" s="1108"/>
      <c r="AR21" s="1109"/>
      <c r="AS21" s="1107">
        <v>0.41</v>
      </c>
      <c r="AT21" s="1108"/>
      <c r="AU21" s="1109"/>
      <c r="AV21" s="1107">
        <v>0.41</v>
      </c>
      <c r="AW21" s="1108"/>
      <c r="AX21" s="1109"/>
      <c r="AY21" s="1107">
        <v>0.41</v>
      </c>
      <c r="AZ21" s="1108"/>
      <c r="BA21" s="1109"/>
      <c r="BB21" s="1107">
        <v>0.41</v>
      </c>
      <c r="BC21" s="1108"/>
      <c r="BD21" s="1109"/>
      <c r="BE21" s="1107">
        <v>0.41</v>
      </c>
      <c r="BF21" s="1108"/>
      <c r="BG21" s="1109"/>
      <c r="BH21" s="1107">
        <v>0.41</v>
      </c>
      <c r="BI21" s="1108"/>
      <c r="BJ21" s="1109"/>
      <c r="BK21" s="1107">
        <v>0.41</v>
      </c>
      <c r="BL21" s="1108"/>
      <c r="BM21" s="1109"/>
      <c r="BN21" s="751"/>
      <c r="BO21" s="751"/>
      <c r="BP21" s="751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</row>
    <row r="22" spans="1:83" s="747" customFormat="1" ht="8.25" customHeight="1" x14ac:dyDescent="0.25">
      <c r="A22" s="1152"/>
      <c r="B22" s="1163"/>
      <c r="C22" s="1153"/>
      <c r="D22" s="1166"/>
      <c r="E22" s="1152"/>
      <c r="F22" s="1153"/>
      <c r="G22" s="1152"/>
      <c r="H22" s="1153"/>
      <c r="I22" s="1107"/>
      <c r="J22" s="1108"/>
      <c r="K22" s="1109"/>
      <c r="L22" s="1107"/>
      <c r="M22" s="1108"/>
      <c r="N22" s="1109"/>
      <c r="O22" s="1107"/>
      <c r="P22" s="1108"/>
      <c r="Q22" s="1109"/>
      <c r="R22" s="1107"/>
      <c r="S22" s="1108"/>
      <c r="T22" s="1109"/>
      <c r="U22" s="1107"/>
      <c r="V22" s="1108"/>
      <c r="W22" s="1109"/>
      <c r="X22" s="1107"/>
      <c r="Y22" s="1108"/>
      <c r="Z22" s="1109"/>
      <c r="AA22" s="1107"/>
      <c r="AB22" s="1108"/>
      <c r="AC22" s="1109"/>
      <c r="AD22" s="1107"/>
      <c r="AE22" s="1108"/>
      <c r="AF22" s="1109"/>
      <c r="AG22" s="1107"/>
      <c r="AH22" s="1108"/>
      <c r="AI22" s="1109"/>
      <c r="AJ22" s="1107"/>
      <c r="AK22" s="1108"/>
      <c r="AL22" s="1109"/>
      <c r="AM22" s="1107"/>
      <c r="AN22" s="1108"/>
      <c r="AO22" s="1109"/>
      <c r="AP22" s="1107"/>
      <c r="AQ22" s="1108"/>
      <c r="AR22" s="1109"/>
      <c r="AS22" s="1107"/>
      <c r="AT22" s="1108"/>
      <c r="AU22" s="1109"/>
      <c r="AV22" s="1107"/>
      <c r="AW22" s="1108"/>
      <c r="AX22" s="1109"/>
      <c r="AY22" s="1107"/>
      <c r="AZ22" s="1108"/>
      <c r="BA22" s="1109"/>
      <c r="BB22" s="1107"/>
      <c r="BC22" s="1108"/>
      <c r="BD22" s="1109"/>
      <c r="BE22" s="1107"/>
      <c r="BF22" s="1108"/>
      <c r="BG22" s="1109"/>
      <c r="BH22" s="1107"/>
      <c r="BI22" s="1108"/>
      <c r="BJ22" s="1109"/>
      <c r="BK22" s="1107"/>
      <c r="BL22" s="1108"/>
      <c r="BM22" s="1109"/>
      <c r="BN22" s="751"/>
      <c r="BO22" s="751"/>
      <c r="BP22" s="751"/>
      <c r="BQ22" s="751"/>
      <c r="BR22" s="751"/>
      <c r="BS22" s="751"/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</row>
    <row r="23" spans="1:83" s="747" customFormat="1" ht="8.25" customHeight="1" thickBot="1" x14ac:dyDescent="0.3">
      <c r="A23" s="1154"/>
      <c r="B23" s="1164"/>
      <c r="C23" s="1155"/>
      <c r="D23" s="1167"/>
      <c r="E23" s="1154"/>
      <c r="F23" s="1155"/>
      <c r="G23" s="1154"/>
      <c r="H23" s="1155"/>
      <c r="I23" s="1110"/>
      <c r="J23" s="1111"/>
      <c r="K23" s="1112"/>
      <c r="L23" s="1110"/>
      <c r="M23" s="1111"/>
      <c r="N23" s="1112"/>
      <c r="O23" s="1110"/>
      <c r="P23" s="1111"/>
      <c r="Q23" s="1112"/>
      <c r="R23" s="1110"/>
      <c r="S23" s="1111"/>
      <c r="T23" s="1112"/>
      <c r="U23" s="1110"/>
      <c r="V23" s="1111"/>
      <c r="W23" s="1112"/>
      <c r="X23" s="1110"/>
      <c r="Y23" s="1111"/>
      <c r="Z23" s="1112"/>
      <c r="AA23" s="1110"/>
      <c r="AB23" s="1111"/>
      <c r="AC23" s="1112"/>
      <c r="AD23" s="1110"/>
      <c r="AE23" s="1111"/>
      <c r="AF23" s="1112"/>
      <c r="AG23" s="1110"/>
      <c r="AH23" s="1111"/>
      <c r="AI23" s="1112"/>
      <c r="AJ23" s="1110"/>
      <c r="AK23" s="1111"/>
      <c r="AL23" s="1112"/>
      <c r="AM23" s="1110"/>
      <c r="AN23" s="1111"/>
      <c r="AO23" s="1112"/>
      <c r="AP23" s="1110"/>
      <c r="AQ23" s="1111"/>
      <c r="AR23" s="1112"/>
      <c r="AS23" s="1110"/>
      <c r="AT23" s="1111"/>
      <c r="AU23" s="1112"/>
      <c r="AV23" s="1110"/>
      <c r="AW23" s="1111"/>
      <c r="AX23" s="1112"/>
      <c r="AY23" s="1110"/>
      <c r="AZ23" s="1111"/>
      <c r="BA23" s="1112"/>
      <c r="BB23" s="1110"/>
      <c r="BC23" s="1111"/>
      <c r="BD23" s="1112"/>
      <c r="BE23" s="1110"/>
      <c r="BF23" s="1111"/>
      <c r="BG23" s="1112"/>
      <c r="BH23" s="1110"/>
      <c r="BI23" s="1111"/>
      <c r="BJ23" s="1112"/>
      <c r="BK23" s="1110"/>
      <c r="BL23" s="1111"/>
      <c r="BM23" s="1112"/>
      <c r="BN23" s="751"/>
      <c r="BO23" s="751"/>
      <c r="BP23" s="751"/>
      <c r="BQ23" s="751"/>
      <c r="BR23" s="75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</row>
    <row r="24" spans="1:83" s="747" customFormat="1" ht="8.25" customHeight="1" x14ac:dyDescent="0.25">
      <c r="A24" s="1150" t="s">
        <v>47</v>
      </c>
      <c r="B24" s="1162"/>
      <c r="C24" s="1151"/>
      <c r="D24" s="1165">
        <v>0.1</v>
      </c>
      <c r="E24" s="1150" t="s">
        <v>37</v>
      </c>
      <c r="F24" s="1151"/>
      <c r="G24" s="1150" t="s">
        <v>256</v>
      </c>
      <c r="H24" s="1151"/>
      <c r="I24" s="1159">
        <v>5</v>
      </c>
      <c r="J24" s="1144">
        <v>10192.700000000001</v>
      </c>
      <c r="K24" s="1147" t="s">
        <v>255</v>
      </c>
      <c r="L24" s="1159">
        <v>5</v>
      </c>
      <c r="M24" s="1144">
        <v>10192.700000000001</v>
      </c>
      <c r="N24" s="1147" t="s">
        <v>255</v>
      </c>
      <c r="O24" s="1159">
        <v>5</v>
      </c>
      <c r="P24" s="1144">
        <v>10192.700000000001</v>
      </c>
      <c r="Q24" s="1147" t="s">
        <v>255</v>
      </c>
      <c r="R24" s="1159">
        <v>5</v>
      </c>
      <c r="S24" s="1144">
        <v>10192.700000000001</v>
      </c>
      <c r="T24" s="1147" t="s">
        <v>255</v>
      </c>
      <c r="U24" s="1159">
        <v>5</v>
      </c>
      <c r="V24" s="1144">
        <v>10192.700000000001</v>
      </c>
      <c r="W24" s="1147" t="s">
        <v>255</v>
      </c>
      <c r="X24" s="1159">
        <v>5</v>
      </c>
      <c r="Y24" s="1144">
        <v>10192.700000000001</v>
      </c>
      <c r="Z24" s="1147" t="s">
        <v>255</v>
      </c>
      <c r="AA24" s="1159">
        <v>5</v>
      </c>
      <c r="AB24" s="1144">
        <v>10192.700000000001</v>
      </c>
      <c r="AC24" s="1147" t="s">
        <v>255</v>
      </c>
      <c r="AD24" s="1159">
        <v>5</v>
      </c>
      <c r="AE24" s="1144">
        <v>10192.700000000001</v>
      </c>
      <c r="AF24" s="1147" t="s">
        <v>255</v>
      </c>
      <c r="AG24" s="1159">
        <v>5</v>
      </c>
      <c r="AH24" s="1144">
        <v>10192.700000000001</v>
      </c>
      <c r="AI24" s="1147" t="s">
        <v>255</v>
      </c>
      <c r="AJ24" s="1159">
        <v>5</v>
      </c>
      <c r="AK24" s="1144">
        <v>10192.700000000001</v>
      </c>
      <c r="AL24" s="1147" t="s">
        <v>255</v>
      </c>
      <c r="AM24" s="1159">
        <v>5</v>
      </c>
      <c r="AN24" s="1144">
        <v>10192.700000000001</v>
      </c>
      <c r="AO24" s="1147" t="s">
        <v>255</v>
      </c>
      <c r="AP24" s="1159">
        <v>5</v>
      </c>
      <c r="AQ24" s="1144">
        <v>10192.700000000001</v>
      </c>
      <c r="AR24" s="1147" t="s">
        <v>255</v>
      </c>
      <c r="AS24" s="1159">
        <v>5</v>
      </c>
      <c r="AT24" s="1144">
        <v>10192.700000000001</v>
      </c>
      <c r="AU24" s="1147" t="s">
        <v>255</v>
      </c>
      <c r="AV24" s="1159">
        <v>5</v>
      </c>
      <c r="AW24" s="1144">
        <v>10192.700000000001</v>
      </c>
      <c r="AX24" s="1147" t="s">
        <v>255</v>
      </c>
      <c r="AY24" s="1159">
        <v>5</v>
      </c>
      <c r="AZ24" s="1144">
        <v>10192.700000000001</v>
      </c>
      <c r="BA24" s="1147" t="s">
        <v>255</v>
      </c>
      <c r="BB24" s="1159">
        <v>5</v>
      </c>
      <c r="BC24" s="1144">
        <v>10192.700000000001</v>
      </c>
      <c r="BD24" s="1147" t="s">
        <v>255</v>
      </c>
      <c r="BE24" s="1159">
        <v>5</v>
      </c>
      <c r="BF24" s="1144">
        <v>10192.700000000001</v>
      </c>
      <c r="BG24" s="1147" t="s">
        <v>255</v>
      </c>
      <c r="BH24" s="1159">
        <v>5</v>
      </c>
      <c r="BI24" s="1144">
        <v>10192.700000000001</v>
      </c>
      <c r="BJ24" s="1147" t="s">
        <v>255</v>
      </c>
      <c r="BK24" s="1159">
        <v>5</v>
      </c>
      <c r="BL24" s="1144">
        <v>10192.700000000001</v>
      </c>
      <c r="BM24" s="1147" t="s">
        <v>255</v>
      </c>
      <c r="BN24" s="751"/>
      <c r="BO24" s="751"/>
      <c r="BP24" s="751"/>
      <c r="BQ24" s="751"/>
      <c r="BR24" s="751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</row>
    <row r="25" spans="1:83" s="747" customFormat="1" ht="8.25" customHeight="1" x14ac:dyDescent="0.25">
      <c r="A25" s="1152"/>
      <c r="B25" s="1163"/>
      <c r="C25" s="1153"/>
      <c r="D25" s="1166"/>
      <c r="E25" s="1152"/>
      <c r="F25" s="1153"/>
      <c r="G25" s="1152"/>
      <c r="H25" s="1153"/>
      <c r="I25" s="1160"/>
      <c r="J25" s="1145"/>
      <c r="K25" s="1148"/>
      <c r="L25" s="1160"/>
      <c r="M25" s="1145"/>
      <c r="N25" s="1148"/>
      <c r="O25" s="1160"/>
      <c r="P25" s="1145"/>
      <c r="Q25" s="1148"/>
      <c r="R25" s="1160"/>
      <c r="S25" s="1145"/>
      <c r="T25" s="1148"/>
      <c r="U25" s="1160"/>
      <c r="V25" s="1145"/>
      <c r="W25" s="1148"/>
      <c r="X25" s="1160"/>
      <c r="Y25" s="1145"/>
      <c r="Z25" s="1148"/>
      <c r="AA25" s="1160"/>
      <c r="AB25" s="1145"/>
      <c r="AC25" s="1148"/>
      <c r="AD25" s="1160"/>
      <c r="AE25" s="1145"/>
      <c r="AF25" s="1148"/>
      <c r="AG25" s="1160"/>
      <c r="AH25" s="1145"/>
      <c r="AI25" s="1148"/>
      <c r="AJ25" s="1160"/>
      <c r="AK25" s="1145"/>
      <c r="AL25" s="1148"/>
      <c r="AM25" s="1160"/>
      <c r="AN25" s="1145"/>
      <c r="AO25" s="1148"/>
      <c r="AP25" s="1160"/>
      <c r="AQ25" s="1145"/>
      <c r="AR25" s="1148"/>
      <c r="AS25" s="1160"/>
      <c r="AT25" s="1145"/>
      <c r="AU25" s="1148"/>
      <c r="AV25" s="1160"/>
      <c r="AW25" s="1145"/>
      <c r="AX25" s="1148"/>
      <c r="AY25" s="1160"/>
      <c r="AZ25" s="1145"/>
      <c r="BA25" s="1148"/>
      <c r="BB25" s="1160"/>
      <c r="BC25" s="1145"/>
      <c r="BD25" s="1148"/>
      <c r="BE25" s="1160"/>
      <c r="BF25" s="1145"/>
      <c r="BG25" s="1148"/>
      <c r="BH25" s="1160"/>
      <c r="BI25" s="1145"/>
      <c r="BJ25" s="1148"/>
      <c r="BK25" s="1160"/>
      <c r="BL25" s="1145"/>
      <c r="BM25" s="1148"/>
      <c r="BN25" s="751"/>
      <c r="BO25" s="751"/>
      <c r="BP25" s="751"/>
      <c r="BQ25" s="751"/>
      <c r="BR25" s="751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</row>
    <row r="26" spans="1:83" s="747" customFormat="1" ht="8.25" customHeight="1" thickBot="1" x14ac:dyDescent="0.3">
      <c r="A26" s="1152"/>
      <c r="B26" s="1163"/>
      <c r="C26" s="1153"/>
      <c r="D26" s="1166"/>
      <c r="E26" s="1154"/>
      <c r="F26" s="1155"/>
      <c r="G26" s="1154"/>
      <c r="H26" s="1155"/>
      <c r="I26" s="1161"/>
      <c r="J26" s="1146"/>
      <c r="K26" s="1149"/>
      <c r="L26" s="1161"/>
      <c r="M26" s="1146"/>
      <c r="N26" s="1149"/>
      <c r="O26" s="1161"/>
      <c r="P26" s="1146"/>
      <c r="Q26" s="1149"/>
      <c r="R26" s="1161"/>
      <c r="S26" s="1146"/>
      <c r="T26" s="1149"/>
      <c r="U26" s="1161"/>
      <c r="V26" s="1146"/>
      <c r="W26" s="1149"/>
      <c r="X26" s="1161"/>
      <c r="Y26" s="1146"/>
      <c r="Z26" s="1149"/>
      <c r="AA26" s="1161"/>
      <c r="AB26" s="1146"/>
      <c r="AC26" s="1149"/>
      <c r="AD26" s="1161"/>
      <c r="AE26" s="1146"/>
      <c r="AF26" s="1149"/>
      <c r="AG26" s="1161"/>
      <c r="AH26" s="1146"/>
      <c r="AI26" s="1149"/>
      <c r="AJ26" s="1161"/>
      <c r="AK26" s="1146"/>
      <c r="AL26" s="1149"/>
      <c r="AM26" s="1161"/>
      <c r="AN26" s="1146"/>
      <c r="AO26" s="1149"/>
      <c r="AP26" s="1161"/>
      <c r="AQ26" s="1146"/>
      <c r="AR26" s="1149"/>
      <c r="AS26" s="1161"/>
      <c r="AT26" s="1146"/>
      <c r="AU26" s="1149"/>
      <c r="AV26" s="1161"/>
      <c r="AW26" s="1146"/>
      <c r="AX26" s="1149"/>
      <c r="AY26" s="1161"/>
      <c r="AZ26" s="1146"/>
      <c r="BA26" s="1149"/>
      <c r="BB26" s="1161"/>
      <c r="BC26" s="1146"/>
      <c r="BD26" s="1149"/>
      <c r="BE26" s="1161"/>
      <c r="BF26" s="1146"/>
      <c r="BG26" s="1149"/>
      <c r="BH26" s="1161"/>
      <c r="BI26" s="1146"/>
      <c r="BJ26" s="1149"/>
      <c r="BK26" s="1161"/>
      <c r="BL26" s="1146"/>
      <c r="BM26" s="1149"/>
      <c r="BN26" s="751"/>
      <c r="BO26" s="751"/>
      <c r="BP26" s="751"/>
      <c r="BQ26" s="751"/>
      <c r="BR26" s="751"/>
      <c r="BS26" s="751"/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</row>
    <row r="27" spans="1:83" s="747" customFormat="1" ht="8.25" customHeight="1" x14ac:dyDescent="0.25">
      <c r="A27" s="1152"/>
      <c r="B27" s="1163"/>
      <c r="C27" s="1153"/>
      <c r="D27" s="1166"/>
      <c r="E27" s="1150" t="s">
        <v>160</v>
      </c>
      <c r="F27" s="1151"/>
      <c r="G27" s="1150" t="s">
        <v>256</v>
      </c>
      <c r="H27" s="1151"/>
      <c r="I27" s="1104">
        <v>0.40500000000000003</v>
      </c>
      <c r="J27" s="1105"/>
      <c r="K27" s="1106"/>
      <c r="L27" s="1104">
        <v>0.40799999999999997</v>
      </c>
      <c r="M27" s="1105"/>
      <c r="N27" s="1106"/>
      <c r="O27" s="1104">
        <v>0.40500000000000003</v>
      </c>
      <c r="P27" s="1105"/>
      <c r="Q27" s="1106"/>
      <c r="R27" s="1104">
        <v>0.40500000000000003</v>
      </c>
      <c r="S27" s="1105"/>
      <c r="T27" s="1106"/>
      <c r="U27" s="1104">
        <v>0.40500000000000003</v>
      </c>
      <c r="V27" s="1105"/>
      <c r="W27" s="1106"/>
      <c r="X27" s="1104">
        <v>0.40500000000000003</v>
      </c>
      <c r="Y27" s="1105"/>
      <c r="Z27" s="1106"/>
      <c r="AA27" s="1104">
        <v>0.40500000000000003</v>
      </c>
      <c r="AB27" s="1105"/>
      <c r="AC27" s="1106"/>
      <c r="AD27" s="1104">
        <v>0.40500000000000003</v>
      </c>
      <c r="AE27" s="1105"/>
      <c r="AF27" s="1106"/>
      <c r="AG27" s="1104">
        <v>0.41</v>
      </c>
      <c r="AH27" s="1105"/>
      <c r="AI27" s="1106"/>
      <c r="AJ27" s="1104">
        <v>0.41</v>
      </c>
      <c r="AK27" s="1105"/>
      <c r="AL27" s="1106"/>
      <c r="AM27" s="1104">
        <v>0.41</v>
      </c>
      <c r="AN27" s="1105"/>
      <c r="AO27" s="1106"/>
      <c r="AP27" s="1104">
        <v>0.41</v>
      </c>
      <c r="AQ27" s="1105"/>
      <c r="AR27" s="1106"/>
      <c r="AS27" s="1104">
        <v>0.41</v>
      </c>
      <c r="AT27" s="1105"/>
      <c r="AU27" s="1106"/>
      <c r="AV27" s="1104">
        <v>0.41</v>
      </c>
      <c r="AW27" s="1105"/>
      <c r="AX27" s="1106"/>
      <c r="AY27" s="1104">
        <v>0.41</v>
      </c>
      <c r="AZ27" s="1105"/>
      <c r="BA27" s="1106"/>
      <c r="BB27" s="1104">
        <v>0.41</v>
      </c>
      <c r="BC27" s="1105"/>
      <c r="BD27" s="1106"/>
      <c r="BE27" s="1104">
        <v>0.41</v>
      </c>
      <c r="BF27" s="1105"/>
      <c r="BG27" s="1106"/>
      <c r="BH27" s="1104">
        <v>0.41</v>
      </c>
      <c r="BI27" s="1105"/>
      <c r="BJ27" s="1106"/>
      <c r="BK27" s="1104">
        <v>0.41</v>
      </c>
      <c r="BL27" s="1105"/>
      <c r="BM27" s="1106"/>
      <c r="BN27" s="751"/>
      <c r="BO27" s="751"/>
      <c r="BP27" s="751"/>
      <c r="BQ27" s="751"/>
      <c r="BR27" s="751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</row>
    <row r="28" spans="1:83" s="747" customFormat="1" ht="8.25" customHeight="1" x14ac:dyDescent="0.25">
      <c r="A28" s="1152"/>
      <c r="B28" s="1163"/>
      <c r="C28" s="1153"/>
      <c r="D28" s="1166"/>
      <c r="E28" s="1152"/>
      <c r="F28" s="1153"/>
      <c r="G28" s="1152"/>
      <c r="H28" s="1153"/>
      <c r="I28" s="1107"/>
      <c r="J28" s="1108"/>
      <c r="K28" s="1109"/>
      <c r="L28" s="1107"/>
      <c r="M28" s="1108"/>
      <c r="N28" s="1109"/>
      <c r="O28" s="1107"/>
      <c r="P28" s="1108"/>
      <c r="Q28" s="1109"/>
      <c r="R28" s="1107"/>
      <c r="S28" s="1108"/>
      <c r="T28" s="1109"/>
      <c r="U28" s="1107"/>
      <c r="V28" s="1108"/>
      <c r="W28" s="1109"/>
      <c r="X28" s="1107"/>
      <c r="Y28" s="1108"/>
      <c r="Z28" s="1109"/>
      <c r="AA28" s="1107"/>
      <c r="AB28" s="1108"/>
      <c r="AC28" s="1109"/>
      <c r="AD28" s="1107"/>
      <c r="AE28" s="1108"/>
      <c r="AF28" s="1109"/>
      <c r="AG28" s="1107"/>
      <c r="AH28" s="1108"/>
      <c r="AI28" s="1109"/>
      <c r="AJ28" s="1107"/>
      <c r="AK28" s="1108"/>
      <c r="AL28" s="1109"/>
      <c r="AM28" s="1107"/>
      <c r="AN28" s="1108"/>
      <c r="AO28" s="1109"/>
      <c r="AP28" s="1107"/>
      <c r="AQ28" s="1108"/>
      <c r="AR28" s="1109"/>
      <c r="AS28" s="1107"/>
      <c r="AT28" s="1108"/>
      <c r="AU28" s="1109"/>
      <c r="AV28" s="1107"/>
      <c r="AW28" s="1108"/>
      <c r="AX28" s="1109"/>
      <c r="AY28" s="1107"/>
      <c r="AZ28" s="1108"/>
      <c r="BA28" s="1109"/>
      <c r="BB28" s="1107"/>
      <c r="BC28" s="1108"/>
      <c r="BD28" s="1109"/>
      <c r="BE28" s="1107"/>
      <c r="BF28" s="1108"/>
      <c r="BG28" s="1109"/>
      <c r="BH28" s="1107"/>
      <c r="BI28" s="1108"/>
      <c r="BJ28" s="1109"/>
      <c r="BK28" s="1107"/>
      <c r="BL28" s="1108"/>
      <c r="BM28" s="1109"/>
      <c r="BN28" s="751"/>
      <c r="BO28" s="751"/>
      <c r="BP28" s="751"/>
      <c r="BQ28" s="751"/>
      <c r="BR28" s="751"/>
      <c r="BS28" s="751"/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</row>
    <row r="29" spans="1:83" s="747" customFormat="1" ht="8.25" customHeight="1" thickBot="1" x14ac:dyDescent="0.3">
      <c r="A29" s="1154"/>
      <c r="B29" s="1164"/>
      <c r="C29" s="1155"/>
      <c r="D29" s="1167"/>
      <c r="E29" s="1154"/>
      <c r="F29" s="1155"/>
      <c r="G29" s="1154"/>
      <c r="H29" s="1155"/>
      <c r="I29" s="1156"/>
      <c r="J29" s="1157"/>
      <c r="K29" s="1158"/>
      <c r="L29" s="1156"/>
      <c r="M29" s="1157"/>
      <c r="N29" s="1158"/>
      <c r="O29" s="1156"/>
      <c r="P29" s="1157"/>
      <c r="Q29" s="1158"/>
      <c r="R29" s="1156"/>
      <c r="S29" s="1157"/>
      <c r="T29" s="1158"/>
      <c r="U29" s="1156"/>
      <c r="V29" s="1157"/>
      <c r="W29" s="1158"/>
      <c r="X29" s="1156"/>
      <c r="Y29" s="1157"/>
      <c r="Z29" s="1158"/>
      <c r="AA29" s="1156"/>
      <c r="AB29" s="1157"/>
      <c r="AC29" s="1158"/>
      <c r="AD29" s="1156"/>
      <c r="AE29" s="1157"/>
      <c r="AF29" s="1158"/>
      <c r="AG29" s="1156"/>
      <c r="AH29" s="1157"/>
      <c r="AI29" s="1158"/>
      <c r="AJ29" s="1156"/>
      <c r="AK29" s="1157"/>
      <c r="AL29" s="1158"/>
      <c r="AM29" s="1156"/>
      <c r="AN29" s="1157"/>
      <c r="AO29" s="1158"/>
      <c r="AP29" s="1156"/>
      <c r="AQ29" s="1157"/>
      <c r="AR29" s="1158"/>
      <c r="AS29" s="1156"/>
      <c r="AT29" s="1157"/>
      <c r="AU29" s="1158"/>
      <c r="AV29" s="1156"/>
      <c r="AW29" s="1157"/>
      <c r="AX29" s="1158"/>
      <c r="AY29" s="1156"/>
      <c r="AZ29" s="1157"/>
      <c r="BA29" s="1158"/>
      <c r="BB29" s="1156"/>
      <c r="BC29" s="1157"/>
      <c r="BD29" s="1158"/>
      <c r="BE29" s="1156"/>
      <c r="BF29" s="1157"/>
      <c r="BG29" s="1158"/>
      <c r="BH29" s="1156"/>
      <c r="BI29" s="1157"/>
      <c r="BJ29" s="1158"/>
      <c r="BK29" s="1156"/>
      <c r="BL29" s="1157"/>
      <c r="BM29" s="1158"/>
      <c r="BN29" s="751"/>
      <c r="BO29" s="751"/>
      <c r="BP29" s="751"/>
      <c r="BQ29" s="751"/>
      <c r="BR29" s="751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</row>
    <row r="30" spans="1:83" s="747" customFormat="1" ht="16.5" x14ac:dyDescent="0.25">
      <c r="A30" s="1095" t="s">
        <v>165</v>
      </c>
      <c r="B30" s="1096"/>
      <c r="C30" s="1096"/>
      <c r="D30" s="1097"/>
      <c r="E30" s="1135" t="s">
        <v>158</v>
      </c>
      <c r="F30" s="1136"/>
      <c r="G30" s="1136"/>
      <c r="H30" s="1137"/>
      <c r="I30" s="721">
        <f>I8+I13</f>
        <v>260</v>
      </c>
      <c r="J30" s="685">
        <v>0</v>
      </c>
      <c r="K30" s="687">
        <v>0</v>
      </c>
      <c r="L30" s="721">
        <f t="shared" ref="L30:BK30" si="0">L8+L13</f>
        <v>280</v>
      </c>
      <c r="M30" s="685">
        <v>0</v>
      </c>
      <c r="N30" s="687">
        <v>0</v>
      </c>
      <c r="O30" s="721">
        <f t="shared" si="0"/>
        <v>280</v>
      </c>
      <c r="P30" s="685">
        <v>0</v>
      </c>
      <c r="Q30" s="687">
        <v>0</v>
      </c>
      <c r="R30" s="721">
        <f t="shared" si="0"/>
        <v>270</v>
      </c>
      <c r="S30" s="685">
        <v>0</v>
      </c>
      <c r="T30" s="687">
        <v>0</v>
      </c>
      <c r="U30" s="721">
        <f t="shared" si="0"/>
        <v>270</v>
      </c>
      <c r="V30" s="685">
        <v>0</v>
      </c>
      <c r="W30" s="687">
        <v>0</v>
      </c>
      <c r="X30" s="721">
        <f t="shared" si="0"/>
        <v>270</v>
      </c>
      <c r="Y30" s="685">
        <v>0</v>
      </c>
      <c r="Z30" s="687">
        <v>0</v>
      </c>
      <c r="AA30" s="721">
        <f t="shared" si="0"/>
        <v>270</v>
      </c>
      <c r="AB30" s="685">
        <v>0</v>
      </c>
      <c r="AC30" s="687">
        <v>0</v>
      </c>
      <c r="AD30" s="721">
        <f t="shared" si="0"/>
        <v>260</v>
      </c>
      <c r="AE30" s="685">
        <v>0</v>
      </c>
      <c r="AF30" s="687">
        <v>0</v>
      </c>
      <c r="AG30" s="721">
        <f t="shared" si="0"/>
        <v>270</v>
      </c>
      <c r="AH30" s="685">
        <v>0</v>
      </c>
      <c r="AI30" s="687">
        <v>0</v>
      </c>
      <c r="AJ30" s="721">
        <f t="shared" si="0"/>
        <v>270</v>
      </c>
      <c r="AK30" s="685">
        <v>0</v>
      </c>
      <c r="AL30" s="687">
        <v>0</v>
      </c>
      <c r="AM30" s="721">
        <f t="shared" si="0"/>
        <v>270</v>
      </c>
      <c r="AN30" s="685">
        <v>0</v>
      </c>
      <c r="AO30" s="687">
        <v>0</v>
      </c>
      <c r="AP30" s="721">
        <f t="shared" si="0"/>
        <v>270</v>
      </c>
      <c r="AQ30" s="685">
        <v>0</v>
      </c>
      <c r="AR30" s="687">
        <v>0</v>
      </c>
      <c r="AS30" s="721">
        <f t="shared" si="0"/>
        <v>270</v>
      </c>
      <c r="AT30" s="685">
        <v>0</v>
      </c>
      <c r="AU30" s="687">
        <v>0</v>
      </c>
      <c r="AV30" s="721">
        <f t="shared" si="0"/>
        <v>270</v>
      </c>
      <c r="AW30" s="685">
        <v>0</v>
      </c>
      <c r="AX30" s="687">
        <v>0</v>
      </c>
      <c r="AY30" s="721">
        <f t="shared" si="0"/>
        <v>270</v>
      </c>
      <c r="AZ30" s="685">
        <v>0</v>
      </c>
      <c r="BA30" s="687">
        <v>0</v>
      </c>
      <c r="BB30" s="721">
        <f t="shared" si="0"/>
        <v>270</v>
      </c>
      <c r="BC30" s="685">
        <v>0</v>
      </c>
      <c r="BD30" s="687">
        <v>0</v>
      </c>
      <c r="BE30" s="721">
        <f t="shared" si="0"/>
        <v>270</v>
      </c>
      <c r="BF30" s="685">
        <v>0</v>
      </c>
      <c r="BG30" s="687">
        <v>0</v>
      </c>
      <c r="BH30" s="721">
        <f t="shared" si="0"/>
        <v>270</v>
      </c>
      <c r="BI30" s="685">
        <v>0</v>
      </c>
      <c r="BJ30" s="687">
        <v>0</v>
      </c>
      <c r="BK30" s="721">
        <f t="shared" si="0"/>
        <v>270</v>
      </c>
      <c r="BL30" s="685">
        <v>0</v>
      </c>
      <c r="BM30" s="687">
        <v>0</v>
      </c>
      <c r="BN30" s="751"/>
      <c r="BO30" s="751"/>
      <c r="BP30" s="751"/>
      <c r="BQ30" s="751"/>
      <c r="BR30" s="751"/>
      <c r="BS30" s="751"/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</row>
    <row r="31" spans="1:83" s="747" customFormat="1" ht="16.5" customHeight="1" thickBot="1" x14ac:dyDescent="0.3">
      <c r="A31" s="1101"/>
      <c r="B31" s="1102"/>
      <c r="C31" s="1102"/>
      <c r="D31" s="1103"/>
      <c r="E31" s="1138" t="s">
        <v>46</v>
      </c>
      <c r="F31" s="1139"/>
      <c r="G31" s="1139"/>
      <c r="H31" s="1140"/>
      <c r="I31" s="682">
        <f t="shared" ref="I31:BM31" si="1">I9+I14</f>
        <v>217.10916651734726</v>
      </c>
      <c r="J31" s="683">
        <f t="shared" si="1"/>
        <v>2.8</v>
      </c>
      <c r="K31" s="684">
        <f t="shared" si="1"/>
        <v>2.8</v>
      </c>
      <c r="L31" s="682">
        <f t="shared" si="1"/>
        <v>281.66432365720203</v>
      </c>
      <c r="M31" s="683">
        <f t="shared" si="1"/>
        <v>4</v>
      </c>
      <c r="N31" s="684">
        <f t="shared" si="1"/>
        <v>3.2</v>
      </c>
      <c r="O31" s="682">
        <f t="shared" si="1"/>
        <v>270.07703877291931</v>
      </c>
      <c r="P31" s="683">
        <f t="shared" si="1"/>
        <v>4</v>
      </c>
      <c r="Q31" s="684">
        <f t="shared" si="1"/>
        <v>2.8</v>
      </c>
      <c r="R31" s="682">
        <f t="shared" si="1"/>
        <v>239.22932228533958</v>
      </c>
      <c r="S31" s="683">
        <f t="shared" si="1"/>
        <v>2.4000000000000004</v>
      </c>
      <c r="T31" s="684">
        <f t="shared" si="1"/>
        <v>3.5999999999999996</v>
      </c>
      <c r="U31" s="682">
        <f t="shared" si="1"/>
        <v>191.34238388045293</v>
      </c>
      <c r="V31" s="683">
        <f t="shared" si="1"/>
        <v>3.2</v>
      </c>
      <c r="W31" s="684">
        <f t="shared" si="1"/>
        <v>1.2</v>
      </c>
      <c r="X31" s="682">
        <f t="shared" si="1"/>
        <v>258.20062938768029</v>
      </c>
      <c r="Y31" s="683">
        <f t="shared" si="1"/>
        <v>3.5999999999999996</v>
      </c>
      <c r="Z31" s="684">
        <f t="shared" si="1"/>
        <v>2.8</v>
      </c>
      <c r="AA31" s="682">
        <f t="shared" si="1"/>
        <v>252.86112525037782</v>
      </c>
      <c r="AB31" s="683">
        <f t="shared" si="1"/>
        <v>3.5999999999999996</v>
      </c>
      <c r="AC31" s="684">
        <f t="shared" si="1"/>
        <v>2.8</v>
      </c>
      <c r="AD31" s="682">
        <f t="shared" si="1"/>
        <v>140.92956268727755</v>
      </c>
      <c r="AE31" s="683">
        <f t="shared" si="1"/>
        <v>2</v>
      </c>
      <c r="AF31" s="684">
        <f t="shared" si="1"/>
        <v>1.6</v>
      </c>
      <c r="AG31" s="682">
        <f t="shared" si="1"/>
        <v>171.9387184242365</v>
      </c>
      <c r="AH31" s="683">
        <f t="shared" si="1"/>
        <v>2</v>
      </c>
      <c r="AI31" s="684">
        <f t="shared" si="1"/>
        <v>2.4</v>
      </c>
      <c r="AJ31" s="682">
        <f t="shared" si="1"/>
        <v>190.97355750683727</v>
      </c>
      <c r="AK31" s="683">
        <f t="shared" si="1"/>
        <v>2.8</v>
      </c>
      <c r="AL31" s="684">
        <f t="shared" si="1"/>
        <v>2</v>
      </c>
      <c r="AM31" s="682">
        <f t="shared" si="1"/>
        <v>121.69543297515958</v>
      </c>
      <c r="AN31" s="683">
        <f t="shared" si="1"/>
        <v>1.6</v>
      </c>
      <c r="AO31" s="684">
        <f t="shared" si="1"/>
        <v>1.2000000000000002</v>
      </c>
      <c r="AP31" s="682">
        <f t="shared" si="1"/>
        <v>111.05753088524463</v>
      </c>
      <c r="AQ31" s="683">
        <f t="shared" si="1"/>
        <v>1.6</v>
      </c>
      <c r="AR31" s="684">
        <f t="shared" si="1"/>
        <v>1.2000000000000002</v>
      </c>
      <c r="AS31" s="682">
        <f t="shared" si="1"/>
        <v>118.40904281306601</v>
      </c>
      <c r="AT31" s="683">
        <f t="shared" si="1"/>
        <v>2</v>
      </c>
      <c r="AU31" s="684">
        <f t="shared" si="1"/>
        <v>0.8</v>
      </c>
      <c r="AV31" s="682">
        <f t="shared" si="1"/>
        <v>98.013563976433147</v>
      </c>
      <c r="AW31" s="683">
        <f t="shared" si="1"/>
        <v>1.6</v>
      </c>
      <c r="AX31" s="684">
        <f t="shared" si="1"/>
        <v>0.8</v>
      </c>
      <c r="AY31" s="682">
        <f t="shared" si="1"/>
        <v>93.130725014883751</v>
      </c>
      <c r="AZ31" s="683">
        <f t="shared" si="1"/>
        <v>1.2000000000000002</v>
      </c>
      <c r="BA31" s="684">
        <f t="shared" si="1"/>
        <v>1.2000000000000002</v>
      </c>
      <c r="BB31" s="682">
        <f t="shared" si="1"/>
        <v>98.013563976433147</v>
      </c>
      <c r="BC31" s="683">
        <f t="shared" si="1"/>
        <v>1.6</v>
      </c>
      <c r="BD31" s="684">
        <f t="shared" si="1"/>
        <v>0.8</v>
      </c>
      <c r="BE31" s="682">
        <f t="shared" si="1"/>
        <v>92.836937238811558</v>
      </c>
      <c r="BF31" s="683">
        <f t="shared" si="1"/>
        <v>1.2000000000000002</v>
      </c>
      <c r="BG31" s="684">
        <f t="shared" si="1"/>
        <v>1.2000000000000002</v>
      </c>
      <c r="BH31" s="682">
        <f t="shared" si="1"/>
        <v>98.013563976433147</v>
      </c>
      <c r="BI31" s="683">
        <f t="shared" si="1"/>
        <v>1.6</v>
      </c>
      <c r="BJ31" s="684">
        <f t="shared" si="1"/>
        <v>0.8</v>
      </c>
      <c r="BK31" s="682">
        <f t="shared" si="1"/>
        <v>92.864300643467942</v>
      </c>
      <c r="BL31" s="683">
        <f t="shared" si="1"/>
        <v>1.6</v>
      </c>
      <c r="BM31" s="684">
        <f t="shared" si="1"/>
        <v>0.4</v>
      </c>
      <c r="BN31" s="751"/>
      <c r="BO31" s="751"/>
      <c r="BP31" s="751"/>
      <c r="BQ31" s="751"/>
      <c r="BR31" s="751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</row>
    <row r="32" spans="1:83" s="747" customFormat="1" ht="15" customHeight="1" x14ac:dyDescent="0.25">
      <c r="A32" s="752"/>
      <c r="B32" s="753"/>
      <c r="C32" s="753"/>
      <c r="D32" s="754"/>
      <c r="E32" s="753"/>
      <c r="F32" s="1190"/>
      <c r="G32" s="1190"/>
      <c r="H32" s="753"/>
      <c r="I32" s="753"/>
      <c r="J32" s="753"/>
      <c r="K32" s="753"/>
      <c r="L32" s="753"/>
      <c r="M32" s="754"/>
      <c r="N32" s="1190"/>
      <c r="O32" s="1189"/>
      <c r="P32" s="755"/>
      <c r="Q32" s="1189"/>
      <c r="R32" s="1189"/>
      <c r="S32" s="755"/>
      <c r="T32" s="755"/>
      <c r="U32" s="756"/>
      <c r="V32" s="756"/>
      <c r="W32" s="756"/>
      <c r="X32" s="756"/>
      <c r="Y32" s="755"/>
      <c r="Z32" s="1189"/>
      <c r="AA32" s="1189"/>
      <c r="AB32" s="755"/>
      <c r="AC32" s="1189"/>
      <c r="AD32" s="1189"/>
      <c r="AE32" s="755"/>
      <c r="AF32" s="755"/>
      <c r="AG32" s="756"/>
      <c r="AH32" s="756"/>
      <c r="AI32" s="756"/>
      <c r="AJ32" s="756"/>
      <c r="AK32" s="755"/>
      <c r="AL32" s="1189"/>
      <c r="AM32" s="1189"/>
      <c r="AN32" s="755"/>
      <c r="AO32" s="1189"/>
      <c r="AP32" s="1189"/>
      <c r="AQ32" s="755"/>
      <c r="AR32" s="755"/>
      <c r="AS32" s="756"/>
      <c r="AT32" s="756"/>
      <c r="AU32" s="756"/>
      <c r="AV32" s="756"/>
      <c r="AW32" s="755"/>
      <c r="AX32" s="1189"/>
      <c r="AY32" s="1189"/>
      <c r="AZ32" s="755"/>
      <c r="BA32" s="1189"/>
      <c r="BB32" s="1189"/>
      <c r="BC32" s="755"/>
      <c r="BD32" s="755"/>
      <c r="BE32" s="756"/>
      <c r="BF32" s="756"/>
      <c r="BG32" s="756"/>
      <c r="CD32" s="755"/>
      <c r="CE32" s="755"/>
    </row>
    <row r="33" spans="1:117" s="747" customFormat="1" ht="15" customHeight="1" thickBot="1" x14ac:dyDescent="0.3">
      <c r="A33" s="757"/>
      <c r="B33" s="756"/>
      <c r="C33" s="756"/>
      <c r="D33" s="755"/>
      <c r="E33" s="756"/>
      <c r="F33" s="755"/>
      <c r="G33" s="755"/>
      <c r="H33" s="756"/>
      <c r="I33" s="756"/>
      <c r="J33" s="756"/>
      <c r="K33" s="756"/>
      <c r="L33" s="756"/>
      <c r="M33" s="755"/>
      <c r="N33" s="755"/>
      <c r="O33" s="755"/>
      <c r="P33" s="755"/>
      <c r="Q33" s="755"/>
      <c r="R33" s="755"/>
      <c r="S33" s="755"/>
      <c r="T33" s="755"/>
      <c r="U33" s="756"/>
      <c r="V33" s="756"/>
      <c r="W33" s="756"/>
      <c r="X33" s="756"/>
      <c r="Y33" s="755"/>
      <c r="Z33" s="755"/>
      <c r="AA33" s="755"/>
      <c r="AB33" s="755"/>
      <c r="AC33" s="755"/>
      <c r="AD33" s="755"/>
      <c r="AE33" s="755"/>
      <c r="AF33" s="755"/>
      <c r="AG33" s="756"/>
      <c r="AH33" s="756"/>
      <c r="AI33" s="756"/>
      <c r="AJ33" s="756"/>
      <c r="AK33" s="755"/>
      <c r="AL33" s="755"/>
      <c r="AM33" s="755"/>
      <c r="AN33" s="755"/>
      <c r="AO33" s="755"/>
      <c r="AP33" s="755"/>
      <c r="AQ33" s="755"/>
      <c r="AR33" s="755"/>
      <c r="AS33" s="756"/>
      <c r="AT33" s="756"/>
      <c r="AU33" s="756"/>
      <c r="AV33" s="756"/>
      <c r="AW33" s="755"/>
      <c r="AX33" s="755"/>
      <c r="AY33" s="755"/>
      <c r="AZ33" s="755"/>
      <c r="BA33" s="755"/>
      <c r="BB33" s="755"/>
      <c r="BC33" s="755"/>
      <c r="BD33" s="755"/>
      <c r="BE33" s="756"/>
      <c r="BF33" s="756"/>
      <c r="BG33" s="756"/>
      <c r="CD33" s="755"/>
      <c r="CE33" s="755"/>
    </row>
    <row r="34" spans="1:117" s="747" customFormat="1" ht="16.5" x14ac:dyDescent="0.25">
      <c r="A34" s="758" t="s">
        <v>275</v>
      </c>
      <c r="B34" s="756"/>
      <c r="C34" s="756"/>
      <c r="D34" s="759">
        <v>0.72884807209398716</v>
      </c>
      <c r="E34" s="760" t="s">
        <v>276</v>
      </c>
      <c r="F34" s="756"/>
      <c r="G34" s="761">
        <v>0.93939393939393934</v>
      </c>
      <c r="H34" s="756"/>
      <c r="I34" s="756"/>
      <c r="J34" s="756"/>
      <c r="K34" s="756"/>
      <c r="L34" s="756"/>
      <c r="M34" s="755"/>
      <c r="N34" s="1189"/>
      <c r="O34" s="1189"/>
      <c r="P34" s="755"/>
      <c r="Q34" s="1189"/>
      <c r="R34" s="1189"/>
      <c r="S34" s="755"/>
      <c r="T34" s="755"/>
      <c r="U34" s="756"/>
      <c r="V34" s="756"/>
      <c r="W34" s="756"/>
      <c r="X34" s="756"/>
      <c r="Y34" s="755"/>
      <c r="Z34" s="1189"/>
      <c r="AA34" s="1189"/>
      <c r="AB34" s="755"/>
      <c r="AC34" s="1189"/>
      <c r="AD34" s="1189"/>
      <c r="AE34" s="755"/>
      <c r="AF34" s="755"/>
      <c r="AG34" s="756"/>
      <c r="AH34" s="756"/>
      <c r="AI34" s="756"/>
      <c r="AJ34" s="756"/>
      <c r="AK34" s="755"/>
      <c r="AL34" s="1189"/>
      <c r="AM34" s="1189"/>
      <c r="AN34" s="755"/>
      <c r="AO34" s="1189"/>
      <c r="AP34" s="1189"/>
      <c r="AQ34" s="755"/>
      <c r="AR34" s="755"/>
      <c r="AS34" s="756"/>
      <c r="AT34" s="756"/>
      <c r="AU34" s="756"/>
      <c r="AV34" s="756"/>
      <c r="AW34" s="755"/>
      <c r="AX34" s="1189"/>
      <c r="AY34" s="1189"/>
      <c r="AZ34" s="755"/>
      <c r="BA34" s="1189"/>
      <c r="BB34" s="1189"/>
      <c r="BC34" s="755"/>
      <c r="BD34" s="755"/>
      <c r="BE34" s="756"/>
      <c r="BF34" s="756"/>
      <c r="BG34" s="756"/>
      <c r="BU34" s="756"/>
      <c r="BV34" s="755"/>
      <c r="BW34" s="762"/>
      <c r="BX34" s="762"/>
      <c r="BY34" s="755"/>
      <c r="BZ34" s="762"/>
      <c r="CA34" s="763"/>
      <c r="CB34" s="755"/>
      <c r="CC34" s="755"/>
      <c r="CD34" s="756"/>
      <c r="CE34" s="756"/>
      <c r="CF34" s="756"/>
      <c r="CG34" s="756"/>
      <c r="CH34" s="755"/>
      <c r="CI34" s="763"/>
      <c r="CJ34" s="763"/>
      <c r="CK34" s="763"/>
      <c r="CL34" s="763"/>
      <c r="CM34" s="763"/>
      <c r="CN34" s="755"/>
      <c r="CO34" s="763"/>
      <c r="CP34" s="763"/>
    </row>
    <row r="35" spans="1:117" s="747" customFormat="1" ht="17.25" thickBot="1" x14ac:dyDescent="0.3">
      <c r="A35" s="1152"/>
      <c r="B35" s="1163"/>
      <c r="C35" s="1163"/>
      <c r="D35" s="1163"/>
      <c r="E35" s="1163"/>
      <c r="F35" s="1163"/>
      <c r="G35" s="1163"/>
      <c r="H35" s="756"/>
      <c r="I35" s="756"/>
      <c r="J35" s="756"/>
      <c r="K35" s="756"/>
      <c r="L35" s="756"/>
      <c r="M35" s="755"/>
      <c r="N35" s="1189"/>
      <c r="O35" s="1189"/>
      <c r="P35" s="755"/>
      <c r="Q35" s="1189"/>
      <c r="R35" s="1189"/>
      <c r="S35" s="755"/>
      <c r="T35" s="755"/>
      <c r="U35" s="756"/>
      <c r="V35" s="756"/>
      <c r="W35" s="756"/>
      <c r="X35" s="756"/>
      <c r="Y35" s="755"/>
      <c r="Z35" s="1189"/>
      <c r="AA35" s="1189"/>
      <c r="AB35" s="755"/>
      <c r="AC35" s="1189"/>
      <c r="AD35" s="1189"/>
      <c r="AE35" s="755"/>
      <c r="AF35" s="755"/>
      <c r="AG35" s="756"/>
      <c r="AH35" s="756"/>
      <c r="AI35" s="756"/>
      <c r="AJ35" s="756"/>
      <c r="AK35" s="755"/>
      <c r="AL35" s="1189"/>
      <c r="AM35" s="1189"/>
      <c r="AN35" s="755"/>
      <c r="AO35" s="1189"/>
      <c r="AP35" s="1189"/>
      <c r="AQ35" s="755"/>
      <c r="AR35" s="755"/>
      <c r="AS35" s="756"/>
      <c r="AT35" s="756"/>
      <c r="AU35" s="756"/>
      <c r="AV35" s="756"/>
      <c r="AW35" s="755"/>
      <c r="AX35" s="1189"/>
      <c r="AY35" s="1189"/>
      <c r="AZ35" s="755"/>
      <c r="BA35" s="1189"/>
      <c r="BB35" s="1189"/>
      <c r="BC35" s="755"/>
      <c r="BD35" s="755"/>
      <c r="BE35" s="756"/>
      <c r="BF35" s="756"/>
      <c r="BG35" s="756"/>
      <c r="BU35" s="756"/>
      <c r="BV35" s="755"/>
      <c r="BW35" s="755"/>
      <c r="BX35" s="755"/>
      <c r="BY35" s="755"/>
      <c r="BZ35" s="755"/>
      <c r="CA35" s="755"/>
      <c r="CB35" s="755"/>
      <c r="CC35" s="755"/>
      <c r="CD35" s="756"/>
      <c r="CE35" s="756"/>
      <c r="CF35" s="756"/>
      <c r="CG35" s="756"/>
      <c r="CH35" s="755"/>
      <c r="CI35" s="755"/>
      <c r="CJ35" s="755"/>
      <c r="CK35" s="755"/>
      <c r="CL35" s="755"/>
      <c r="CM35" s="755"/>
      <c r="CN35" s="755"/>
      <c r="CO35" s="755"/>
      <c r="CP35" s="755"/>
    </row>
    <row r="36" spans="1:117" s="747" customFormat="1" ht="15.75" hidden="1" customHeight="1" thickBot="1" x14ac:dyDescent="0.3">
      <c r="A36" s="764"/>
      <c r="B36" s="765"/>
      <c r="C36" s="765"/>
      <c r="D36" s="766"/>
      <c r="E36" s="765"/>
      <c r="F36" s="1188"/>
      <c r="G36" s="1188"/>
      <c r="H36" s="765"/>
      <c r="I36" s="765"/>
      <c r="J36" s="765"/>
      <c r="K36" s="765"/>
      <c r="L36" s="765"/>
      <c r="M36" s="766"/>
      <c r="N36" s="1188"/>
      <c r="O36" s="1188"/>
      <c r="P36" s="766"/>
      <c r="Q36" s="1188"/>
      <c r="R36" s="1188"/>
      <c r="S36" s="766"/>
      <c r="T36" s="767"/>
      <c r="U36" s="765"/>
      <c r="V36" s="765"/>
      <c r="W36" s="765"/>
      <c r="X36" s="765"/>
      <c r="Y36" s="766"/>
      <c r="Z36" s="1188"/>
      <c r="AA36" s="1188"/>
      <c r="AB36" s="766"/>
      <c r="AC36" s="1188"/>
      <c r="AD36" s="1188"/>
      <c r="AE36" s="766"/>
      <c r="AF36" s="767"/>
      <c r="AG36" s="765"/>
      <c r="AH36" s="765"/>
      <c r="AI36" s="765"/>
      <c r="AJ36" s="765"/>
      <c r="AK36" s="766"/>
      <c r="AL36" s="1188"/>
      <c r="AM36" s="1188"/>
      <c r="AN36" s="766"/>
      <c r="AO36" s="1188"/>
      <c r="AP36" s="1188"/>
      <c r="AQ36" s="766"/>
      <c r="AR36" s="767"/>
      <c r="AS36" s="765"/>
      <c r="AT36" s="765"/>
      <c r="AU36" s="765"/>
      <c r="AV36" s="765"/>
      <c r="AW36" s="766"/>
      <c r="AX36" s="1188"/>
      <c r="AY36" s="1188"/>
      <c r="AZ36" s="766"/>
      <c r="BA36" s="1188"/>
      <c r="BB36" s="1188"/>
      <c r="BC36" s="766"/>
      <c r="BD36" s="767"/>
      <c r="BE36" s="765"/>
      <c r="BF36" s="765"/>
      <c r="BG36" s="765"/>
      <c r="BH36" s="765"/>
      <c r="BI36" s="766"/>
      <c r="BJ36" s="1188"/>
      <c r="BK36" s="1188"/>
      <c r="BL36" s="766"/>
      <c r="BM36" s="1188"/>
      <c r="BN36" s="1188"/>
      <c r="BO36" s="766"/>
      <c r="BP36" s="767"/>
      <c r="BQ36" s="765"/>
      <c r="BR36" s="765"/>
      <c r="BS36" s="765"/>
      <c r="BT36" s="765"/>
      <c r="BU36" s="756"/>
      <c r="BV36" s="755"/>
      <c r="BW36" s="763"/>
      <c r="BX36" s="763"/>
      <c r="BY36" s="755"/>
      <c r="BZ36" s="763"/>
      <c r="CA36" s="763"/>
      <c r="CB36" s="755"/>
      <c r="CC36" s="755"/>
      <c r="CD36" s="756"/>
      <c r="CE36" s="756"/>
      <c r="CF36" s="756"/>
      <c r="CG36" s="756"/>
      <c r="CH36" s="755"/>
      <c r="CI36" s="763"/>
      <c r="CJ36" s="763"/>
      <c r="CK36" s="763"/>
      <c r="CL36" s="763"/>
      <c r="CM36" s="763"/>
      <c r="CN36" s="755"/>
      <c r="CO36" s="763"/>
      <c r="CP36" s="763"/>
    </row>
    <row r="37" spans="1:117" s="747" customFormat="1" ht="17.25" thickBot="1" x14ac:dyDescent="0.3">
      <c r="A37" s="1141" t="s">
        <v>172</v>
      </c>
      <c r="B37" s="1142"/>
      <c r="C37" s="1142"/>
      <c r="D37" s="1142"/>
      <c r="E37" s="1142"/>
      <c r="F37" s="1142"/>
      <c r="G37" s="1142"/>
      <c r="H37" s="1143"/>
      <c r="I37" s="1128" t="s">
        <v>251</v>
      </c>
      <c r="J37" s="1129"/>
      <c r="K37" s="1130"/>
      <c r="L37" s="1128" t="s">
        <v>133</v>
      </c>
      <c r="M37" s="1129"/>
      <c r="N37" s="1130"/>
      <c r="O37" s="1128" t="s">
        <v>134</v>
      </c>
      <c r="P37" s="1129"/>
      <c r="Q37" s="1130"/>
      <c r="R37" s="1128" t="s">
        <v>252</v>
      </c>
      <c r="S37" s="1129"/>
      <c r="T37" s="1130"/>
      <c r="U37" s="1128" t="s">
        <v>136</v>
      </c>
      <c r="V37" s="1129"/>
      <c r="W37" s="1130"/>
      <c r="X37" s="1128" t="s">
        <v>137</v>
      </c>
      <c r="Y37" s="1129"/>
      <c r="Z37" s="1130"/>
      <c r="AA37" s="1128" t="s">
        <v>138</v>
      </c>
      <c r="AB37" s="1129"/>
      <c r="AC37" s="1130"/>
      <c r="AD37" s="1128" t="s">
        <v>139</v>
      </c>
      <c r="AE37" s="1129"/>
      <c r="AF37" s="1130"/>
      <c r="AG37" s="1128" t="s">
        <v>140</v>
      </c>
      <c r="AH37" s="1129"/>
      <c r="AI37" s="1130"/>
      <c r="AJ37" s="1128" t="s">
        <v>141</v>
      </c>
      <c r="AK37" s="1129"/>
      <c r="AL37" s="1130"/>
      <c r="AM37" s="1128" t="s">
        <v>142</v>
      </c>
      <c r="AN37" s="1129"/>
      <c r="AO37" s="1130"/>
      <c r="AP37" s="1128" t="s">
        <v>143</v>
      </c>
      <c r="AQ37" s="1129"/>
      <c r="AR37" s="1130"/>
      <c r="AS37" s="1128" t="s">
        <v>144</v>
      </c>
      <c r="AT37" s="1129"/>
      <c r="AU37" s="1130"/>
      <c r="AV37" s="1128" t="s">
        <v>145</v>
      </c>
      <c r="AW37" s="1129"/>
      <c r="AX37" s="1130"/>
      <c r="AY37" s="1128" t="s">
        <v>146</v>
      </c>
      <c r="AZ37" s="1129"/>
      <c r="BA37" s="1130"/>
      <c r="BB37" s="1128" t="s">
        <v>147</v>
      </c>
      <c r="BC37" s="1129"/>
      <c r="BD37" s="1130"/>
      <c r="BE37" s="1128" t="s">
        <v>148</v>
      </c>
      <c r="BF37" s="1129"/>
      <c r="BG37" s="1130"/>
      <c r="BH37" s="1128" t="s">
        <v>149</v>
      </c>
      <c r="BI37" s="1129"/>
      <c r="BJ37" s="1130"/>
      <c r="BK37" s="1128" t="s">
        <v>150</v>
      </c>
      <c r="BL37" s="1129"/>
      <c r="BM37" s="1130"/>
      <c r="BU37" s="756"/>
      <c r="BV37" s="755"/>
      <c r="BW37" s="763"/>
      <c r="BX37" s="763"/>
      <c r="BY37" s="755"/>
      <c r="BZ37" s="763"/>
      <c r="CA37" s="763"/>
      <c r="CB37" s="755"/>
      <c r="CC37" s="755"/>
      <c r="CD37" s="756"/>
      <c r="CE37" s="756"/>
      <c r="CF37" s="756"/>
      <c r="CG37" s="756"/>
      <c r="CH37" s="755"/>
      <c r="CI37" s="763"/>
      <c r="CJ37" s="763"/>
      <c r="CK37" s="763"/>
      <c r="CL37" s="763"/>
      <c r="CM37" s="763"/>
      <c r="CN37" s="755"/>
      <c r="CO37" s="763"/>
      <c r="CP37" s="763"/>
    </row>
    <row r="38" spans="1:117" s="747" customFormat="1" ht="14.25" customHeight="1" x14ac:dyDescent="0.25">
      <c r="A38" s="1095" t="s">
        <v>173</v>
      </c>
      <c r="B38" s="1096"/>
      <c r="C38" s="1096"/>
      <c r="D38" s="1097"/>
      <c r="E38" s="1131" t="s">
        <v>98</v>
      </c>
      <c r="F38" s="1132"/>
      <c r="G38" s="1133" t="s">
        <v>99</v>
      </c>
      <c r="H38" s="1134"/>
      <c r="I38" s="1114" t="s">
        <v>155</v>
      </c>
      <c r="J38" s="1116" t="s">
        <v>156</v>
      </c>
      <c r="K38" s="1118" t="s">
        <v>157</v>
      </c>
      <c r="L38" s="1114" t="s">
        <v>155</v>
      </c>
      <c r="M38" s="1116" t="s">
        <v>156</v>
      </c>
      <c r="N38" s="1118" t="s">
        <v>157</v>
      </c>
      <c r="O38" s="1114" t="s">
        <v>155</v>
      </c>
      <c r="P38" s="1116" t="s">
        <v>156</v>
      </c>
      <c r="Q38" s="1118" t="s">
        <v>157</v>
      </c>
      <c r="R38" s="1114" t="s">
        <v>155</v>
      </c>
      <c r="S38" s="1116" t="s">
        <v>156</v>
      </c>
      <c r="T38" s="1118" t="s">
        <v>157</v>
      </c>
      <c r="U38" s="1114" t="s">
        <v>155</v>
      </c>
      <c r="V38" s="1116" t="s">
        <v>156</v>
      </c>
      <c r="W38" s="1118" t="s">
        <v>157</v>
      </c>
      <c r="X38" s="1114" t="s">
        <v>155</v>
      </c>
      <c r="Y38" s="1116" t="s">
        <v>156</v>
      </c>
      <c r="Z38" s="1118" t="s">
        <v>157</v>
      </c>
      <c r="AA38" s="1114" t="s">
        <v>155</v>
      </c>
      <c r="AB38" s="1116" t="s">
        <v>156</v>
      </c>
      <c r="AC38" s="1118" t="s">
        <v>157</v>
      </c>
      <c r="AD38" s="1114" t="s">
        <v>155</v>
      </c>
      <c r="AE38" s="1116" t="s">
        <v>156</v>
      </c>
      <c r="AF38" s="1118" t="s">
        <v>157</v>
      </c>
      <c r="AG38" s="1114" t="s">
        <v>155</v>
      </c>
      <c r="AH38" s="1116" t="s">
        <v>156</v>
      </c>
      <c r="AI38" s="1118" t="s">
        <v>157</v>
      </c>
      <c r="AJ38" s="1114" t="s">
        <v>155</v>
      </c>
      <c r="AK38" s="1116" t="s">
        <v>156</v>
      </c>
      <c r="AL38" s="1118" t="s">
        <v>157</v>
      </c>
      <c r="AM38" s="1114" t="s">
        <v>155</v>
      </c>
      <c r="AN38" s="1116" t="s">
        <v>156</v>
      </c>
      <c r="AO38" s="1118" t="s">
        <v>157</v>
      </c>
      <c r="AP38" s="1114" t="s">
        <v>155</v>
      </c>
      <c r="AQ38" s="1116" t="s">
        <v>156</v>
      </c>
      <c r="AR38" s="1118" t="s">
        <v>157</v>
      </c>
      <c r="AS38" s="1114" t="s">
        <v>155</v>
      </c>
      <c r="AT38" s="1116" t="s">
        <v>156</v>
      </c>
      <c r="AU38" s="1118" t="s">
        <v>157</v>
      </c>
      <c r="AV38" s="1114" t="s">
        <v>155</v>
      </c>
      <c r="AW38" s="1116" t="s">
        <v>156</v>
      </c>
      <c r="AX38" s="1118" t="s">
        <v>157</v>
      </c>
      <c r="AY38" s="1114" t="s">
        <v>155</v>
      </c>
      <c r="AZ38" s="1116" t="s">
        <v>156</v>
      </c>
      <c r="BA38" s="1118" t="s">
        <v>157</v>
      </c>
      <c r="BB38" s="1114" t="s">
        <v>155</v>
      </c>
      <c r="BC38" s="1116" t="s">
        <v>156</v>
      </c>
      <c r="BD38" s="1118" t="s">
        <v>157</v>
      </c>
      <c r="BE38" s="1114" t="s">
        <v>155</v>
      </c>
      <c r="BF38" s="1116" t="s">
        <v>156</v>
      </c>
      <c r="BG38" s="1118" t="s">
        <v>157</v>
      </c>
      <c r="BH38" s="1114" t="s">
        <v>155</v>
      </c>
      <c r="BI38" s="1116" t="s">
        <v>156</v>
      </c>
      <c r="BJ38" s="1118" t="s">
        <v>157</v>
      </c>
      <c r="BK38" s="1114" t="s">
        <v>155</v>
      </c>
      <c r="BL38" s="1116" t="s">
        <v>156</v>
      </c>
      <c r="BM38" s="1118" t="s">
        <v>157</v>
      </c>
    </row>
    <row r="39" spans="1:117" s="747" customFormat="1" ht="17.25" thickBot="1" x14ac:dyDescent="0.3">
      <c r="A39" s="1101"/>
      <c r="B39" s="1102"/>
      <c r="C39" s="1099"/>
      <c r="D39" s="1100"/>
      <c r="E39" s="768" t="s">
        <v>100</v>
      </c>
      <c r="F39" s="769" t="s">
        <v>101</v>
      </c>
      <c r="G39" s="769" t="s">
        <v>100</v>
      </c>
      <c r="H39" s="770" t="s">
        <v>101</v>
      </c>
      <c r="I39" s="1115"/>
      <c r="J39" s="1117"/>
      <c r="K39" s="1119"/>
      <c r="L39" s="1115"/>
      <c r="M39" s="1117"/>
      <c r="N39" s="1119"/>
      <c r="O39" s="1115"/>
      <c r="P39" s="1117"/>
      <c r="Q39" s="1119"/>
      <c r="R39" s="1115"/>
      <c r="S39" s="1117"/>
      <c r="T39" s="1119"/>
      <c r="U39" s="1115"/>
      <c r="V39" s="1117"/>
      <c r="W39" s="1119"/>
      <c r="X39" s="1115"/>
      <c r="Y39" s="1117"/>
      <c r="Z39" s="1119"/>
      <c r="AA39" s="1115"/>
      <c r="AB39" s="1117"/>
      <c r="AC39" s="1119"/>
      <c r="AD39" s="1115"/>
      <c r="AE39" s="1117"/>
      <c r="AF39" s="1119"/>
      <c r="AG39" s="1115"/>
      <c r="AH39" s="1117"/>
      <c r="AI39" s="1119"/>
      <c r="AJ39" s="1115"/>
      <c r="AK39" s="1117"/>
      <c r="AL39" s="1119"/>
      <c r="AM39" s="1115"/>
      <c r="AN39" s="1117"/>
      <c r="AO39" s="1119"/>
      <c r="AP39" s="1115"/>
      <c r="AQ39" s="1117"/>
      <c r="AR39" s="1119"/>
      <c r="AS39" s="1115"/>
      <c r="AT39" s="1117"/>
      <c r="AU39" s="1119"/>
      <c r="AV39" s="1115"/>
      <c r="AW39" s="1117"/>
      <c r="AX39" s="1119"/>
      <c r="AY39" s="1115"/>
      <c r="AZ39" s="1117"/>
      <c r="BA39" s="1119"/>
      <c r="BB39" s="1115"/>
      <c r="BC39" s="1117"/>
      <c r="BD39" s="1119"/>
      <c r="BE39" s="1115"/>
      <c r="BF39" s="1117"/>
      <c r="BG39" s="1119"/>
      <c r="BH39" s="1115"/>
      <c r="BI39" s="1117"/>
      <c r="BJ39" s="1119"/>
      <c r="BK39" s="1115"/>
      <c r="BL39" s="1117"/>
      <c r="BM39" s="1119"/>
    </row>
    <row r="40" spans="1:117" s="747" customFormat="1" ht="30.75" customHeight="1" x14ac:dyDescent="0.25">
      <c r="A40" s="1120" t="s">
        <v>46</v>
      </c>
      <c r="B40" s="1123" t="s">
        <v>174</v>
      </c>
      <c r="C40" s="771" t="s">
        <v>187</v>
      </c>
      <c r="D40" s="772" t="s">
        <v>277</v>
      </c>
      <c r="E40" s="719"/>
      <c r="F40" s="773"/>
      <c r="G40" s="773"/>
      <c r="H40" s="774"/>
      <c r="I40" s="676">
        <v>27.4157811228879</v>
      </c>
      <c r="J40" s="775">
        <v>0.45540000000028158</v>
      </c>
      <c r="K40" s="776">
        <v>0.21299999999973807</v>
      </c>
      <c r="L40" s="676">
        <v>28.16173722133632</v>
      </c>
      <c r="M40" s="775">
        <v>0.47520000000008622</v>
      </c>
      <c r="N40" s="776">
        <v>0.20220000000006166</v>
      </c>
      <c r="O40" s="676">
        <v>25.318226896871625</v>
      </c>
      <c r="P40" s="775">
        <v>0.42539999999962674</v>
      </c>
      <c r="Q40" s="776">
        <v>0.18600000000003547</v>
      </c>
      <c r="R40" s="676">
        <v>26.253339173202907</v>
      </c>
      <c r="S40" s="775">
        <v>0.44700000000034379</v>
      </c>
      <c r="T40" s="776">
        <v>0.17880000000013752</v>
      </c>
      <c r="U40" s="676">
        <v>29.983212793513008</v>
      </c>
      <c r="V40" s="775">
        <v>0.51719999999977517</v>
      </c>
      <c r="W40" s="776">
        <v>0.18659999999988486</v>
      </c>
      <c r="X40" s="676">
        <v>26.925325564885263</v>
      </c>
      <c r="Y40" s="775">
        <v>0.4614000000001397</v>
      </c>
      <c r="Z40" s="776">
        <v>0.1757999999998674</v>
      </c>
      <c r="AA40" s="676">
        <v>28.527354615732506</v>
      </c>
      <c r="AB40" s="775">
        <v>0.48779999999965185</v>
      </c>
      <c r="AC40" s="776">
        <v>0.18899999999996453</v>
      </c>
      <c r="AD40" s="676">
        <v>27.406310365689151</v>
      </c>
      <c r="AE40" s="775">
        <v>0.45659999999998035</v>
      </c>
      <c r="AF40" s="776">
        <v>0.21000000000015007</v>
      </c>
      <c r="AG40" s="676">
        <v>29.549119644791027</v>
      </c>
      <c r="AH40" s="775">
        <v>0.48960000000056425</v>
      </c>
      <c r="AI40" s="776">
        <v>0.23220000000003438</v>
      </c>
      <c r="AJ40" s="676">
        <v>29.577219836821474</v>
      </c>
      <c r="AK40" s="775">
        <v>0.48959999999988213</v>
      </c>
      <c r="AL40" s="776">
        <v>0.23340000000007421</v>
      </c>
      <c r="AM40" s="676">
        <v>27.471075792237492</v>
      </c>
      <c r="AN40" s="775">
        <v>0.45900000000006003</v>
      </c>
      <c r="AO40" s="776">
        <v>0.20759999999972933</v>
      </c>
      <c r="AP40" s="676">
        <v>27.642570584072192</v>
      </c>
      <c r="AQ40" s="775">
        <v>0.45059999999944012</v>
      </c>
      <c r="AR40" s="776">
        <v>0.23220000000003438</v>
      </c>
      <c r="AS40" s="676">
        <v>26.572939911772732</v>
      </c>
      <c r="AT40" s="775">
        <v>0.43440000000009604</v>
      </c>
      <c r="AU40" s="776">
        <v>0.22080000000016753</v>
      </c>
      <c r="AV40" s="676">
        <v>26.279749308799129</v>
      </c>
      <c r="AW40" s="775">
        <v>0.42360000000007858</v>
      </c>
      <c r="AX40" s="776">
        <v>0.22979999999995471</v>
      </c>
      <c r="AY40" s="676">
        <v>25.416555230917897</v>
      </c>
      <c r="AZ40" s="775">
        <v>0.41760000000022046</v>
      </c>
      <c r="BA40" s="776">
        <v>0.20699999999987995</v>
      </c>
      <c r="BB40" s="676">
        <v>26.675091283817743</v>
      </c>
      <c r="BC40" s="775">
        <v>0.44460000000026412</v>
      </c>
      <c r="BD40" s="776">
        <v>0.20400000000029195</v>
      </c>
      <c r="BE40" s="676">
        <v>27.016121638501815</v>
      </c>
      <c r="BF40" s="775">
        <v>0.45119999999997162</v>
      </c>
      <c r="BG40" s="776">
        <v>0.20459999999980027</v>
      </c>
      <c r="BH40" s="676">
        <v>26.526489326966164</v>
      </c>
      <c r="BI40" s="775">
        <v>0.44159999999965294</v>
      </c>
      <c r="BJ40" s="776">
        <v>0.20399999999995089</v>
      </c>
      <c r="BK40" s="676">
        <v>26.869903844915324</v>
      </c>
      <c r="BL40" s="775">
        <v>0.44879999999989195</v>
      </c>
      <c r="BM40" s="776">
        <v>0.2034000000001015</v>
      </c>
    </row>
    <row r="41" spans="1:117" s="747" customFormat="1" ht="30.75" customHeight="1" thickBot="1" x14ac:dyDescent="0.3">
      <c r="A41" s="1121"/>
      <c r="B41" s="1124"/>
      <c r="C41" s="768" t="s">
        <v>278</v>
      </c>
      <c r="D41" s="777" t="s">
        <v>279</v>
      </c>
      <c r="E41" s="699"/>
      <c r="F41" s="700"/>
      <c r="G41" s="700"/>
      <c r="H41" s="701"/>
      <c r="I41" s="744">
        <v>26.351936025049937</v>
      </c>
      <c r="J41" s="778">
        <v>0.32700000000045293</v>
      </c>
      <c r="K41" s="779">
        <v>0.35579999999936263</v>
      </c>
      <c r="L41" s="744">
        <v>20.225971695234712</v>
      </c>
      <c r="M41" s="778">
        <v>0.25619999999980791</v>
      </c>
      <c r="N41" s="779">
        <v>0.26820000000020627</v>
      </c>
      <c r="O41" s="744">
        <v>26.04775271136117</v>
      </c>
      <c r="P41" s="778">
        <v>0.29280000000017026</v>
      </c>
      <c r="Q41" s="779">
        <v>0.37740000000007967</v>
      </c>
      <c r="R41" s="744">
        <v>27.268722712462992</v>
      </c>
      <c r="S41" s="778">
        <v>0.30299999999965621</v>
      </c>
      <c r="T41" s="779">
        <v>0.3977999999997337</v>
      </c>
      <c r="U41" s="744">
        <v>18.515627145567429</v>
      </c>
      <c r="V41" s="778">
        <v>0.23340000000007421</v>
      </c>
      <c r="W41" s="779">
        <v>0.24660000000017135</v>
      </c>
      <c r="X41" s="744">
        <v>17.862326215297333</v>
      </c>
      <c r="Y41" s="778">
        <v>0.22859999999991487</v>
      </c>
      <c r="Z41" s="779">
        <v>0.23460000000045511</v>
      </c>
      <c r="AA41" s="744">
        <v>24.575477613606932</v>
      </c>
      <c r="AB41" s="778">
        <v>0.31200000000012551</v>
      </c>
      <c r="AC41" s="779">
        <v>0.32519999999954052</v>
      </c>
      <c r="AD41" s="744">
        <v>20.756527934946678</v>
      </c>
      <c r="AE41" s="778">
        <v>0.27420000000006439</v>
      </c>
      <c r="AF41" s="779">
        <v>0.26399999999989632</v>
      </c>
      <c r="AG41" s="744">
        <v>15.32689600308672</v>
      </c>
      <c r="AH41" s="778">
        <v>0.22260000000005675</v>
      </c>
      <c r="AI41" s="779">
        <v>0.1715999999998985</v>
      </c>
      <c r="AJ41" s="744">
        <v>14.802420676515226</v>
      </c>
      <c r="AK41" s="778">
        <v>0.21599999999966712</v>
      </c>
      <c r="AL41" s="779">
        <v>0.16440000000034161</v>
      </c>
      <c r="AM41" s="744">
        <v>9.6187575064489188</v>
      </c>
      <c r="AN41" s="778">
        <v>0.13200000000028922</v>
      </c>
      <c r="AO41" s="779">
        <v>0.1169999999999618</v>
      </c>
      <c r="AP41" s="744">
        <v>11.445318672500177</v>
      </c>
      <c r="AQ41" s="778">
        <v>0.16020000000003165</v>
      </c>
      <c r="AR41" s="779">
        <v>0.13560000000006767</v>
      </c>
      <c r="AS41" s="744">
        <v>10.732861074257945</v>
      </c>
      <c r="AT41" s="778">
        <v>0.1475999999997839</v>
      </c>
      <c r="AU41" s="779">
        <v>0.13020000000005894</v>
      </c>
      <c r="AV41" s="744">
        <v>8.9998510227210122</v>
      </c>
      <c r="AW41" s="778">
        <v>0.11640000000011241</v>
      </c>
      <c r="AX41" s="779">
        <v>0.1169999999999618</v>
      </c>
      <c r="AY41" s="744">
        <v>8.2610636870868674</v>
      </c>
      <c r="AZ41" s="778">
        <v>0.1091999999998734</v>
      </c>
      <c r="BA41" s="779">
        <v>0.10500000000024556</v>
      </c>
      <c r="BB41" s="744">
        <v>6.6709747102864094</v>
      </c>
      <c r="BC41" s="778">
        <v>9.0599999999767533E-2</v>
      </c>
      <c r="BD41" s="779">
        <v>8.2199999999829743E-2</v>
      </c>
      <c r="BE41" s="744">
        <v>6.5269168467173468</v>
      </c>
      <c r="BF41" s="778">
        <v>8.2200000000511864E-2</v>
      </c>
      <c r="BG41" s="779">
        <v>8.6999999999989086E-2</v>
      </c>
      <c r="BH41" s="744">
        <v>6.0438010163192484</v>
      </c>
      <c r="BI41" s="778">
        <v>7.4999999999590727E-2</v>
      </c>
      <c r="BJ41" s="779">
        <v>8.1599999999980355E-2</v>
      </c>
      <c r="BK41" s="744">
        <v>5.9373841304175778</v>
      </c>
      <c r="BL41" s="778">
        <v>7.1400000000494401E-2</v>
      </c>
      <c r="BM41" s="779">
        <v>8.2199999999829743E-2</v>
      </c>
    </row>
    <row r="42" spans="1:117" s="747" customFormat="1" ht="30.75" customHeight="1" x14ac:dyDescent="0.25">
      <c r="A42" s="1121"/>
      <c r="B42" s="1125" t="s">
        <v>199</v>
      </c>
      <c r="C42" s="771" t="s">
        <v>267</v>
      </c>
      <c r="D42" s="772" t="s">
        <v>280</v>
      </c>
      <c r="E42" s="721"/>
      <c r="F42" s="685"/>
      <c r="G42" s="685"/>
      <c r="H42" s="687"/>
      <c r="I42" s="676">
        <v>2.1038673412767555</v>
      </c>
      <c r="J42" s="708">
        <v>3.5399999999981446E-2</v>
      </c>
      <c r="K42" s="709">
        <v>1.4400000000009072E-2</v>
      </c>
      <c r="L42" s="676">
        <v>2.0302374052083829</v>
      </c>
      <c r="M42" s="708">
        <v>3.4200000000112141E-2</v>
      </c>
      <c r="N42" s="709">
        <v>1.3799999999989154E-2</v>
      </c>
      <c r="O42" s="676">
        <v>1.9532762268460337</v>
      </c>
      <c r="P42" s="708">
        <v>3.3599999999921693E-2</v>
      </c>
      <c r="Q42" s="709">
        <v>1.1399999999994748E-2</v>
      </c>
      <c r="R42" s="676">
        <v>1.8908368992749756</v>
      </c>
      <c r="S42" s="708">
        <v>3.2400000000052387E-2</v>
      </c>
      <c r="T42" s="709">
        <v>1.140000000003738E-2</v>
      </c>
      <c r="U42" s="676">
        <v>1.7864003016328422</v>
      </c>
      <c r="V42" s="708">
        <v>3.0599999999992633E-2</v>
      </c>
      <c r="W42" s="709">
        <v>1.079999999997483E-2</v>
      </c>
      <c r="X42" s="676">
        <v>2.4652836253774768</v>
      </c>
      <c r="Y42" s="708">
        <v>3.8399999999910506E-2</v>
      </c>
      <c r="Z42" s="709">
        <v>2.220000000001221E-2</v>
      </c>
      <c r="AA42" s="676">
        <v>2.5346791461569298</v>
      </c>
      <c r="AB42" s="708">
        <v>3.8400000000081036E-2</v>
      </c>
      <c r="AC42" s="709">
        <v>2.4600000000006617E-2</v>
      </c>
      <c r="AD42" s="676">
        <v>2.6511006025864434</v>
      </c>
      <c r="AE42" s="708">
        <v>4.1400000000010095E-2</v>
      </c>
      <c r="AF42" s="709">
        <v>2.4600000000006617E-2</v>
      </c>
      <c r="AG42" s="676">
        <v>1.7283534866281181</v>
      </c>
      <c r="AH42" s="708">
        <v>2.8199999999912961E-2</v>
      </c>
      <c r="AI42" s="709">
        <v>1.3799999999989154E-2</v>
      </c>
      <c r="AJ42" s="676">
        <v>1.4926009615517668</v>
      </c>
      <c r="AK42" s="708">
        <v>2.4600000000134514E-2</v>
      </c>
      <c r="AL42" s="709">
        <v>1.1399999999994748E-2</v>
      </c>
      <c r="AM42" s="676">
        <v>1.3315041698274681</v>
      </c>
      <c r="AN42" s="708">
        <v>2.1000000000015007E-2</v>
      </c>
      <c r="AO42" s="709">
        <v>1.2000000000014666E-2</v>
      </c>
      <c r="AP42" s="676">
        <v>1.2577659960125291</v>
      </c>
      <c r="AQ42" s="708">
        <v>1.9799999999975171E-2</v>
      </c>
      <c r="AR42" s="709">
        <v>1.1399999999994748E-2</v>
      </c>
      <c r="AS42" s="676">
        <v>1.7406192734942025</v>
      </c>
      <c r="AT42" s="708">
        <v>2.6400000000023738E-2</v>
      </c>
      <c r="AU42" s="709">
        <v>1.7399999999980764E-2</v>
      </c>
      <c r="AV42" s="676">
        <v>2.5467820348368186</v>
      </c>
      <c r="AW42" s="708">
        <v>3.8399999999910506E-2</v>
      </c>
      <c r="AX42" s="709">
        <v>2.580000000000382E-2</v>
      </c>
      <c r="AY42" s="676">
        <v>2.4382276510602101</v>
      </c>
      <c r="AZ42" s="708">
        <v>3.6000000000001364E-2</v>
      </c>
      <c r="BA42" s="709">
        <v>2.580000000000382E-2</v>
      </c>
      <c r="BB42" s="676">
        <v>2.3848425441681611</v>
      </c>
      <c r="BC42" s="708">
        <v>3.4799999999961528E-2</v>
      </c>
      <c r="BD42" s="709">
        <v>2.580000000000382E-2</v>
      </c>
      <c r="BE42" s="676">
        <v>2.6200537757343656</v>
      </c>
      <c r="BF42" s="708">
        <v>3.9600000000120872E-2</v>
      </c>
      <c r="BG42" s="709">
        <v>2.6399999999981105E-2</v>
      </c>
      <c r="BH42" s="676">
        <v>2.5194323799158549</v>
      </c>
      <c r="BI42" s="708">
        <v>3.7799999999890588E-2</v>
      </c>
      <c r="BJ42" s="709">
        <v>2.580000000000382E-2</v>
      </c>
      <c r="BK42" s="676">
        <v>2.7209638746982963</v>
      </c>
      <c r="BL42" s="708">
        <v>4.1400000000010095E-2</v>
      </c>
      <c r="BM42" s="709">
        <v>2.7000000000001023E-2</v>
      </c>
    </row>
    <row r="43" spans="1:117" s="747" customFormat="1" ht="30.75" customHeight="1" x14ac:dyDescent="0.25">
      <c r="A43" s="1121"/>
      <c r="B43" s="1126"/>
      <c r="C43" s="780" t="s">
        <v>208</v>
      </c>
      <c r="D43" s="781" t="s">
        <v>281</v>
      </c>
      <c r="E43" s="679"/>
      <c r="F43" s="680"/>
      <c r="G43" s="680"/>
      <c r="H43" s="681"/>
      <c r="I43" s="726">
        <v>31.125263627031718</v>
      </c>
      <c r="J43" s="727">
        <v>0.50339999999999918</v>
      </c>
      <c r="K43" s="728">
        <v>0.25740000000001828</v>
      </c>
      <c r="L43" s="726">
        <v>28.653048290026224</v>
      </c>
      <c r="M43" s="727">
        <v>0.45900000000006003</v>
      </c>
      <c r="N43" s="728">
        <v>0.24539999999996098</v>
      </c>
      <c r="O43" s="726">
        <v>24.152201643970539</v>
      </c>
      <c r="P43" s="727">
        <v>0.39359999999993533</v>
      </c>
      <c r="Q43" s="728">
        <v>0.19380000000003861</v>
      </c>
      <c r="R43" s="726">
        <v>27.8562539872065</v>
      </c>
      <c r="S43" s="727">
        <v>0.46200000000015962</v>
      </c>
      <c r="T43" s="728">
        <v>0.20639999999994529</v>
      </c>
      <c r="U43" s="726">
        <v>32.318299187590057</v>
      </c>
      <c r="V43" s="727">
        <v>0.54419999999998936</v>
      </c>
      <c r="W43" s="728">
        <v>0.22019999999997708</v>
      </c>
      <c r="X43" s="726">
        <v>35.047149571673515</v>
      </c>
      <c r="Y43" s="727">
        <v>0.58859999999992851</v>
      </c>
      <c r="Z43" s="728">
        <v>0.22620000000000573</v>
      </c>
      <c r="AA43" s="726">
        <v>37.398643442044801</v>
      </c>
      <c r="AB43" s="727">
        <v>0.62700000000000955</v>
      </c>
      <c r="AC43" s="728">
        <v>0.24420000000000641</v>
      </c>
      <c r="AD43" s="726">
        <v>39.723384351131998</v>
      </c>
      <c r="AE43" s="727">
        <v>0.66719999999997981</v>
      </c>
      <c r="AF43" s="728">
        <v>0.27479999999999905</v>
      </c>
      <c r="AG43" s="726">
        <v>39.519921665536152</v>
      </c>
      <c r="AH43" s="727">
        <v>0.65940000000006194</v>
      </c>
      <c r="AI43" s="728">
        <v>0.28380000000004202</v>
      </c>
      <c r="AJ43" s="726">
        <v>39.09483781771889</v>
      </c>
      <c r="AK43" s="727">
        <v>0.65280000000001337</v>
      </c>
      <c r="AL43" s="728">
        <v>0.27959999999998786</v>
      </c>
      <c r="AM43" s="726">
        <v>39.94060455304637</v>
      </c>
      <c r="AN43" s="727">
        <v>0.66719999999997981</v>
      </c>
      <c r="AO43" s="728">
        <v>0.28499999999999659</v>
      </c>
      <c r="AP43" s="726">
        <v>37.582586759062799</v>
      </c>
      <c r="AQ43" s="727">
        <v>0.61979999999994106</v>
      </c>
      <c r="AR43" s="728">
        <v>0.28620000000003643</v>
      </c>
      <c r="AS43" s="726">
        <v>34.285157407704808</v>
      </c>
      <c r="AT43" s="727">
        <v>0.55680000000006658</v>
      </c>
      <c r="AU43" s="728">
        <v>0.27899999999996794</v>
      </c>
      <c r="AV43" s="726">
        <v>33.857928301470203</v>
      </c>
      <c r="AW43" s="727">
        <v>0.54779999999993834</v>
      </c>
      <c r="AX43" s="728">
        <v>0.27959999999998786</v>
      </c>
      <c r="AY43" s="726">
        <v>33.281507446697105</v>
      </c>
      <c r="AZ43" s="727">
        <v>0.53879999999998063</v>
      </c>
      <c r="BA43" s="728">
        <v>0.27419999999997913</v>
      </c>
      <c r="BB43" s="726">
        <v>32.705652282154162</v>
      </c>
      <c r="BC43" s="727">
        <v>0.529200000000003</v>
      </c>
      <c r="BD43" s="728">
        <v>0.27000000000001023</v>
      </c>
      <c r="BE43" s="726">
        <v>33.286178481431833</v>
      </c>
      <c r="BF43" s="727">
        <v>0.53580000000005157</v>
      </c>
      <c r="BG43" s="728">
        <v>0.28020000000000778</v>
      </c>
      <c r="BH43" s="726">
        <v>34.18175545880991</v>
      </c>
      <c r="BI43" s="727">
        <v>0.55560000000002674</v>
      </c>
      <c r="BJ43" s="728">
        <v>0.27719999999999345</v>
      </c>
      <c r="BK43" s="726">
        <v>33.975018997707465</v>
      </c>
      <c r="BL43" s="727">
        <v>0.55259999999992715</v>
      </c>
      <c r="BM43" s="728">
        <v>0.27479999999999905</v>
      </c>
    </row>
    <row r="44" spans="1:117" s="747" customFormat="1" ht="30.75" customHeight="1" x14ac:dyDescent="0.25">
      <c r="A44" s="1121"/>
      <c r="B44" s="1126"/>
      <c r="C44" s="780" t="s">
        <v>210</v>
      </c>
      <c r="D44" s="781" t="s">
        <v>282</v>
      </c>
      <c r="E44" s="679"/>
      <c r="F44" s="680"/>
      <c r="G44" s="680"/>
      <c r="H44" s="681"/>
      <c r="I44" s="726">
        <v>0</v>
      </c>
      <c r="J44" s="727">
        <v>0</v>
      </c>
      <c r="K44" s="728">
        <v>0</v>
      </c>
      <c r="L44" s="726">
        <v>0</v>
      </c>
      <c r="M44" s="727">
        <v>0</v>
      </c>
      <c r="N44" s="728">
        <v>0</v>
      </c>
      <c r="O44" s="726">
        <v>0</v>
      </c>
      <c r="P44" s="727">
        <v>0</v>
      </c>
      <c r="Q44" s="728">
        <v>0</v>
      </c>
      <c r="R44" s="726">
        <v>0</v>
      </c>
      <c r="S44" s="727">
        <v>0</v>
      </c>
      <c r="T44" s="728">
        <v>0</v>
      </c>
      <c r="U44" s="726">
        <v>0</v>
      </c>
      <c r="V44" s="727">
        <v>0</v>
      </c>
      <c r="W44" s="728">
        <v>0</v>
      </c>
      <c r="X44" s="726">
        <v>0</v>
      </c>
      <c r="Y44" s="727">
        <v>0</v>
      </c>
      <c r="Z44" s="728">
        <v>0</v>
      </c>
      <c r="AA44" s="726">
        <v>0</v>
      </c>
      <c r="AB44" s="727">
        <v>0</v>
      </c>
      <c r="AC44" s="728">
        <v>0</v>
      </c>
      <c r="AD44" s="726">
        <v>0</v>
      </c>
      <c r="AE44" s="727">
        <v>0</v>
      </c>
      <c r="AF44" s="728">
        <v>0</v>
      </c>
      <c r="AG44" s="726">
        <v>0</v>
      </c>
      <c r="AH44" s="727">
        <v>0</v>
      </c>
      <c r="AI44" s="728">
        <v>0</v>
      </c>
      <c r="AJ44" s="726">
        <v>0</v>
      </c>
      <c r="AK44" s="727">
        <v>0</v>
      </c>
      <c r="AL44" s="728">
        <v>0</v>
      </c>
      <c r="AM44" s="726">
        <v>0</v>
      </c>
      <c r="AN44" s="727">
        <v>0</v>
      </c>
      <c r="AO44" s="728">
        <v>0</v>
      </c>
      <c r="AP44" s="726">
        <v>0</v>
      </c>
      <c r="AQ44" s="727">
        <v>0</v>
      </c>
      <c r="AR44" s="728">
        <v>0</v>
      </c>
      <c r="AS44" s="726">
        <v>0</v>
      </c>
      <c r="AT44" s="727">
        <v>0</v>
      </c>
      <c r="AU44" s="728">
        <v>0</v>
      </c>
      <c r="AV44" s="726">
        <v>0</v>
      </c>
      <c r="AW44" s="727">
        <v>0</v>
      </c>
      <c r="AX44" s="728">
        <v>0</v>
      </c>
      <c r="AY44" s="726">
        <v>0</v>
      </c>
      <c r="AZ44" s="727">
        <v>0</v>
      </c>
      <c r="BA44" s="728">
        <v>0</v>
      </c>
      <c r="BB44" s="726">
        <v>0</v>
      </c>
      <c r="BC44" s="727">
        <v>0</v>
      </c>
      <c r="BD44" s="728">
        <v>0</v>
      </c>
      <c r="BE44" s="726">
        <v>0</v>
      </c>
      <c r="BF44" s="727">
        <v>0</v>
      </c>
      <c r="BG44" s="728">
        <v>0</v>
      </c>
      <c r="BH44" s="726">
        <v>0</v>
      </c>
      <c r="BI44" s="727">
        <v>0</v>
      </c>
      <c r="BJ44" s="728">
        <v>0</v>
      </c>
      <c r="BK44" s="726">
        <v>0</v>
      </c>
      <c r="BL44" s="727">
        <v>0</v>
      </c>
      <c r="BM44" s="728">
        <v>0</v>
      </c>
    </row>
    <row r="45" spans="1:117" s="747" customFormat="1" ht="30.75" customHeight="1" thickBot="1" x14ac:dyDescent="0.3">
      <c r="A45" s="1122"/>
      <c r="B45" s="1127"/>
      <c r="C45" s="782" t="s">
        <v>212</v>
      </c>
      <c r="D45" s="783" t="s">
        <v>283</v>
      </c>
      <c r="E45" s="682"/>
      <c r="F45" s="683"/>
      <c r="G45" s="683"/>
      <c r="H45" s="684"/>
      <c r="I45" s="744">
        <v>62.404191660154538</v>
      </c>
      <c r="J45" s="745">
        <v>0.84839999999985594</v>
      </c>
      <c r="K45" s="746">
        <v>0.75180000000023028</v>
      </c>
      <c r="L45" s="744">
        <v>59.067588182492514</v>
      </c>
      <c r="M45" s="745">
        <v>0.81300000000055661</v>
      </c>
      <c r="N45" s="746">
        <v>0.70020000000022264</v>
      </c>
      <c r="O45" s="744">
        <v>57.123847093033454</v>
      </c>
      <c r="P45" s="745">
        <v>0.79320000000006985</v>
      </c>
      <c r="Q45" s="746">
        <v>0.66899999999986903</v>
      </c>
      <c r="R45" s="744">
        <v>57.774252378376552</v>
      </c>
      <c r="S45" s="745">
        <v>0.80759999999986576</v>
      </c>
      <c r="T45" s="746">
        <v>0.67020000000024993</v>
      </c>
      <c r="U45" s="744">
        <v>57.410427333807114</v>
      </c>
      <c r="V45" s="745">
        <v>0.80099999999947613</v>
      </c>
      <c r="W45" s="746">
        <v>0.66779999999948814</v>
      </c>
      <c r="X45" s="744">
        <v>56.866270448796108</v>
      </c>
      <c r="Y45" s="745">
        <v>0.781800000000203</v>
      </c>
      <c r="Z45" s="746">
        <v>0.66000000000008185</v>
      </c>
      <c r="AA45" s="744">
        <v>40.535693761601088</v>
      </c>
      <c r="AB45" s="745">
        <v>0.42900000000008731</v>
      </c>
      <c r="AC45" s="746">
        <v>0.58979999999996835</v>
      </c>
      <c r="AD45" s="744">
        <v>18.731847791980286</v>
      </c>
      <c r="AE45" s="745">
        <v>0.20939999999995962</v>
      </c>
      <c r="AF45" s="746">
        <v>0.26820000000020627</v>
      </c>
      <c r="AG45" s="744">
        <v>11.969690989794191</v>
      </c>
      <c r="AH45" s="745">
        <v>0.16500000000019099</v>
      </c>
      <c r="AI45" s="746">
        <v>0.14159999999992579</v>
      </c>
      <c r="AJ45" s="744">
        <v>12.045061242610142</v>
      </c>
      <c r="AK45" s="745">
        <v>0.16679999999973916</v>
      </c>
      <c r="AL45" s="746">
        <v>0.14159999999992579</v>
      </c>
      <c r="AM45" s="744">
        <v>10.363438072136343</v>
      </c>
      <c r="AN45" s="745">
        <v>0.14699999999993452</v>
      </c>
      <c r="AO45" s="746">
        <v>0.11759999999981119</v>
      </c>
      <c r="AP45" s="744">
        <v>10.585918723314359</v>
      </c>
      <c r="AQ45" s="745">
        <v>0.1488000000001648</v>
      </c>
      <c r="AR45" s="746">
        <v>0.12180000000012114</v>
      </c>
      <c r="AS45" s="744">
        <v>10.189109253213037</v>
      </c>
      <c r="AT45" s="745">
        <v>0.14040000000022701</v>
      </c>
      <c r="AU45" s="746">
        <v>0.12060000000042237</v>
      </c>
      <c r="AV45" s="744">
        <v>10.636966463371113</v>
      </c>
      <c r="AW45" s="745">
        <v>0.14699999999993452</v>
      </c>
      <c r="AX45" s="746">
        <v>0.12539999999989959</v>
      </c>
      <c r="AY45" s="744">
        <v>10.214187904907668</v>
      </c>
      <c r="AZ45" s="745">
        <v>0.1410000000000764</v>
      </c>
      <c r="BA45" s="746">
        <v>0.12059999999974025</v>
      </c>
      <c r="BB45" s="744">
        <v>9.1434394548747662</v>
      </c>
      <c r="BC45" s="745">
        <v>0.12720000000012988</v>
      </c>
      <c r="BD45" s="746">
        <v>0.10679999999979373</v>
      </c>
      <c r="BE45" s="744">
        <v>5.7769483934431021</v>
      </c>
      <c r="BF45" s="745">
        <v>7.7999999999519787E-2</v>
      </c>
      <c r="BG45" s="746">
        <v>7.0200000000113505E-2</v>
      </c>
      <c r="BH45" s="744">
        <v>5.1487417851871875</v>
      </c>
      <c r="BI45" s="745">
        <v>7.0200000000113505E-2</v>
      </c>
      <c r="BJ45" s="746">
        <v>6.1800000000175714E-2</v>
      </c>
      <c r="BK45" s="744">
        <v>4.5428720058054646</v>
      </c>
      <c r="BL45" s="745">
        <v>6.2400000000025102E-2</v>
      </c>
      <c r="BM45" s="746">
        <v>5.4000000000087311E-2</v>
      </c>
    </row>
    <row r="46" spans="1:117" s="747" customFormat="1" ht="15" customHeight="1" x14ac:dyDescent="0.25">
      <c r="A46" s="1095" t="s">
        <v>284</v>
      </c>
      <c r="B46" s="1096"/>
      <c r="C46" s="1096"/>
      <c r="D46" s="1096"/>
      <c r="E46" s="1096"/>
      <c r="F46" s="1096"/>
      <c r="G46" s="1096"/>
      <c r="H46" s="1097"/>
      <c r="I46" s="1104" t="s">
        <v>285</v>
      </c>
      <c r="J46" s="1105"/>
      <c r="K46" s="1105"/>
      <c r="L46" s="1105"/>
      <c r="M46" s="1105"/>
      <c r="N46" s="1105"/>
      <c r="O46" s="1105"/>
      <c r="P46" s="1105"/>
      <c r="Q46" s="1105"/>
      <c r="R46" s="1105"/>
      <c r="S46" s="1105"/>
      <c r="T46" s="1105"/>
      <c r="U46" s="1105"/>
      <c r="V46" s="1105"/>
      <c r="W46" s="1105"/>
      <c r="X46" s="1105"/>
      <c r="Y46" s="1105"/>
      <c r="Z46" s="1105"/>
      <c r="AA46" s="1105"/>
      <c r="AB46" s="1105"/>
      <c r="AC46" s="1105"/>
      <c r="AD46" s="1105"/>
      <c r="AE46" s="1105"/>
      <c r="AF46" s="1105"/>
      <c r="AG46" s="1105"/>
      <c r="AH46" s="1105"/>
      <c r="AI46" s="1105"/>
      <c r="AJ46" s="1105"/>
      <c r="AK46" s="1105"/>
      <c r="AL46" s="1105"/>
      <c r="AM46" s="1105"/>
      <c r="AN46" s="1105"/>
      <c r="AO46" s="1105"/>
      <c r="AP46" s="1105"/>
      <c r="AQ46" s="1105"/>
      <c r="AR46" s="1105"/>
      <c r="AS46" s="1105"/>
      <c r="AT46" s="1105"/>
      <c r="AU46" s="1105"/>
      <c r="AV46" s="1105"/>
      <c r="AW46" s="1105"/>
      <c r="AX46" s="1105"/>
      <c r="AY46" s="1105"/>
      <c r="AZ46" s="1105"/>
      <c r="BA46" s="1105"/>
      <c r="BB46" s="1105"/>
      <c r="BC46" s="1105"/>
      <c r="BD46" s="1105"/>
      <c r="BE46" s="1105"/>
      <c r="BF46" s="1105"/>
      <c r="BG46" s="1105"/>
      <c r="BH46" s="1105"/>
      <c r="BI46" s="1105"/>
      <c r="BJ46" s="1105"/>
      <c r="BK46" s="1105"/>
      <c r="BL46" s="1105"/>
      <c r="BM46" s="1106"/>
    </row>
    <row r="47" spans="1:117" s="747" customFormat="1" ht="15" customHeight="1" x14ac:dyDescent="0.25">
      <c r="A47" s="1098"/>
      <c r="B47" s="1099"/>
      <c r="C47" s="1099"/>
      <c r="D47" s="1099"/>
      <c r="E47" s="1099"/>
      <c r="F47" s="1099"/>
      <c r="G47" s="1099"/>
      <c r="H47" s="1100"/>
      <c r="I47" s="1107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8"/>
      <c r="Y47" s="1108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08"/>
      <c r="AR47" s="1108"/>
      <c r="AS47" s="1108"/>
      <c r="AT47" s="1108"/>
      <c r="AU47" s="1108"/>
      <c r="AV47" s="1108"/>
      <c r="AW47" s="1108"/>
      <c r="AX47" s="1108"/>
      <c r="AY47" s="1108"/>
      <c r="AZ47" s="1108"/>
      <c r="BA47" s="1108"/>
      <c r="BB47" s="1108"/>
      <c r="BC47" s="1108"/>
      <c r="BD47" s="1108"/>
      <c r="BE47" s="1108"/>
      <c r="BF47" s="1108"/>
      <c r="BG47" s="1108"/>
      <c r="BH47" s="1108"/>
      <c r="BI47" s="1108"/>
      <c r="BJ47" s="1108"/>
      <c r="BK47" s="1108"/>
      <c r="BL47" s="1108"/>
      <c r="BM47" s="1109"/>
      <c r="CX47" s="1187"/>
      <c r="CY47" s="1187"/>
      <c r="CZ47" s="1187"/>
      <c r="DA47" s="1187"/>
      <c r="DB47" s="1187"/>
      <c r="DC47" s="1187"/>
      <c r="DD47" s="1187"/>
      <c r="DE47" s="1187"/>
      <c r="DF47" s="1187"/>
      <c r="DG47" s="1187"/>
      <c r="DH47" s="1187"/>
      <c r="DI47" s="1187"/>
      <c r="DJ47" s="1187"/>
      <c r="DK47" s="1187"/>
      <c r="DL47" s="1187"/>
      <c r="DM47" s="1187"/>
    </row>
    <row r="48" spans="1:117" s="747" customFormat="1" ht="15.75" customHeight="1" thickBot="1" x14ac:dyDescent="0.3">
      <c r="A48" s="1101"/>
      <c r="B48" s="1102"/>
      <c r="C48" s="1102"/>
      <c r="D48" s="1102"/>
      <c r="E48" s="1102"/>
      <c r="F48" s="1102"/>
      <c r="G48" s="1102"/>
      <c r="H48" s="1103"/>
      <c r="I48" s="1110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1111"/>
      <c r="AE48" s="1111"/>
      <c r="AF48" s="1111"/>
      <c r="AG48" s="1111"/>
      <c r="AH48" s="1111"/>
      <c r="AI48" s="1111"/>
      <c r="AJ48" s="1111"/>
      <c r="AK48" s="1111"/>
      <c r="AL48" s="1111"/>
      <c r="AM48" s="1111"/>
      <c r="AN48" s="1111"/>
      <c r="AO48" s="1111"/>
      <c r="AP48" s="1111"/>
      <c r="AQ48" s="1111"/>
      <c r="AR48" s="1111"/>
      <c r="AS48" s="1111"/>
      <c r="AT48" s="1111"/>
      <c r="AU48" s="1111"/>
      <c r="AV48" s="1111"/>
      <c r="AW48" s="1111"/>
      <c r="AX48" s="1111"/>
      <c r="AY48" s="1111"/>
      <c r="AZ48" s="1111"/>
      <c r="BA48" s="1111"/>
      <c r="BB48" s="1111"/>
      <c r="BC48" s="1111"/>
      <c r="BD48" s="1111"/>
      <c r="BE48" s="1111"/>
      <c r="BF48" s="1111"/>
      <c r="BG48" s="1111"/>
      <c r="BH48" s="1111"/>
      <c r="BI48" s="1111"/>
      <c r="BJ48" s="1111"/>
      <c r="BK48" s="1111"/>
      <c r="BL48" s="1111"/>
      <c r="BM48" s="1112"/>
      <c r="CX48" s="1187"/>
      <c r="CY48" s="1187"/>
      <c r="CZ48" s="1187"/>
      <c r="DA48" s="1187"/>
      <c r="DB48" s="1187"/>
      <c r="DC48" s="1187"/>
      <c r="DD48" s="1187"/>
      <c r="DE48" s="1187"/>
      <c r="DF48" s="1187"/>
      <c r="DG48" s="1187"/>
      <c r="DH48" s="1187"/>
      <c r="DI48" s="1187"/>
      <c r="DJ48" s="1187"/>
      <c r="DK48" s="1187"/>
      <c r="DL48" s="1187"/>
      <c r="DM48" s="1187"/>
    </row>
    <row r="49" spans="1:117" ht="13.5" customHeight="1" x14ac:dyDescent="0.25">
      <c r="U49" s="784"/>
      <c r="CX49" s="1185"/>
      <c r="CY49" s="1185"/>
      <c r="CZ49" s="1185"/>
      <c r="DA49" s="1185"/>
      <c r="DB49" s="1185"/>
      <c r="DC49" s="1185"/>
      <c r="DD49" s="1185"/>
      <c r="DE49" s="1185"/>
      <c r="DF49" s="1185"/>
      <c r="DG49" s="1185"/>
      <c r="DH49" s="1185"/>
      <c r="DI49" s="1185"/>
      <c r="DJ49" s="1185"/>
      <c r="DK49" s="1185"/>
      <c r="DL49" s="1185"/>
      <c r="DM49" s="1185"/>
    </row>
    <row r="50" spans="1:117" ht="12.75" hidden="1" customHeight="1" x14ac:dyDescent="0.25">
      <c r="U50" s="784"/>
    </row>
    <row r="51" spans="1:117" ht="15" x14ac:dyDescent="0.25">
      <c r="U51" s="784"/>
    </row>
    <row r="52" spans="1:117" ht="12.75" customHeight="1" x14ac:dyDescent="0.2">
      <c r="A52" s="785"/>
      <c r="B52" s="785"/>
      <c r="C52" s="785"/>
      <c r="D52" s="785"/>
      <c r="E52" s="785"/>
      <c r="F52" s="785"/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5"/>
      <c r="U52" s="785"/>
      <c r="W52" s="595"/>
      <c r="Z52" s="595"/>
      <c r="AC52" s="595"/>
      <c r="AD52" s="785"/>
      <c r="AE52" s="785"/>
      <c r="AF52" s="785"/>
      <c r="AG52" s="1186"/>
      <c r="AH52" s="1186"/>
      <c r="AI52" s="1186"/>
      <c r="AJ52" s="1186"/>
      <c r="AK52" s="1186"/>
      <c r="AL52" s="1186"/>
      <c r="AM52" s="1186"/>
      <c r="AN52" s="1186"/>
      <c r="AO52" s="1186"/>
      <c r="AP52" s="1186"/>
      <c r="AQ52" s="1186"/>
      <c r="AR52" s="1186"/>
      <c r="AS52" s="1186"/>
      <c r="AT52" s="1186"/>
      <c r="AU52" s="1186"/>
      <c r="AV52" s="1186"/>
      <c r="AW52" s="1186"/>
      <c r="AX52" s="1186"/>
      <c r="AY52" s="1186"/>
      <c r="AZ52" s="1186"/>
      <c r="BA52" s="1186"/>
      <c r="BD52" s="595"/>
      <c r="BE52" s="785"/>
      <c r="BF52" s="785"/>
      <c r="BG52" s="785"/>
      <c r="BH52" s="1186"/>
      <c r="BI52" s="1186"/>
      <c r="BJ52" s="1186"/>
      <c r="BK52" s="1186"/>
      <c r="BL52" s="1186"/>
      <c r="BM52" s="1186"/>
      <c r="BN52" s="1186"/>
      <c r="BO52" s="1186"/>
      <c r="BP52" s="1186"/>
      <c r="BQ52" s="1186"/>
      <c r="BR52" s="1186"/>
      <c r="BS52" s="1186"/>
      <c r="BT52" s="1186"/>
      <c r="BU52" s="1186"/>
      <c r="BV52" s="1186"/>
      <c r="BW52" s="1186"/>
      <c r="BX52" s="1186"/>
      <c r="BY52" s="1186"/>
      <c r="BZ52" s="1186"/>
      <c r="CA52" s="1186"/>
      <c r="CB52" s="1186"/>
      <c r="CC52" s="1186"/>
      <c r="CD52" s="1186"/>
      <c r="CE52" s="1186"/>
    </row>
    <row r="53" spans="1:117" ht="12.75" customHeight="1" thickBot="1" x14ac:dyDescent="0.25">
      <c r="A53" s="785"/>
      <c r="B53" s="785"/>
      <c r="C53" s="785"/>
      <c r="D53" s="785"/>
      <c r="E53" s="785"/>
      <c r="F53" s="785"/>
      <c r="G53" s="785"/>
      <c r="H53" s="785"/>
      <c r="I53" s="785"/>
      <c r="J53" s="785"/>
      <c r="K53" s="785"/>
      <c r="L53" s="785"/>
      <c r="M53" s="785"/>
      <c r="N53" s="785"/>
      <c r="O53" s="785"/>
      <c r="P53" s="785"/>
      <c r="Q53" s="785"/>
      <c r="R53" s="785"/>
      <c r="S53" s="785"/>
      <c r="T53" s="785"/>
      <c r="U53" s="785"/>
      <c r="AD53" s="785"/>
      <c r="AE53" s="785"/>
      <c r="AF53" s="785"/>
      <c r="AG53" s="1186"/>
      <c r="AH53" s="1186"/>
      <c r="AI53" s="1186"/>
      <c r="AJ53" s="1186"/>
      <c r="AK53" s="1186"/>
      <c r="AL53" s="1186"/>
      <c r="AM53" s="1186"/>
      <c r="AN53" s="1186"/>
      <c r="AO53" s="1186"/>
      <c r="AP53" s="1186"/>
      <c r="AQ53" s="1186"/>
      <c r="AR53" s="1186"/>
      <c r="AS53" s="1186"/>
      <c r="AT53" s="1186"/>
      <c r="AU53" s="1186"/>
      <c r="AV53" s="1186"/>
      <c r="AW53" s="1186"/>
      <c r="AX53" s="1186"/>
      <c r="AY53" s="1186"/>
      <c r="AZ53" s="1186"/>
      <c r="BA53" s="1186"/>
      <c r="BE53" s="785"/>
      <c r="BF53" s="785"/>
      <c r="BG53" s="785"/>
      <c r="BH53" s="1186"/>
      <c r="BI53" s="1186"/>
      <c r="BJ53" s="1186"/>
      <c r="BK53" s="1186"/>
      <c r="BL53" s="1186"/>
      <c r="BM53" s="1186"/>
      <c r="BN53" s="1186"/>
      <c r="BO53" s="1186"/>
      <c r="BP53" s="1186"/>
      <c r="BQ53" s="1186"/>
      <c r="BR53" s="1186"/>
      <c r="BS53" s="1186"/>
      <c r="BT53" s="1186"/>
      <c r="BU53" s="1186"/>
      <c r="BV53" s="1186"/>
      <c r="BW53" s="1186"/>
      <c r="BX53" s="1186"/>
      <c r="BY53" s="1186"/>
      <c r="BZ53" s="1186"/>
      <c r="CA53" s="1186"/>
      <c r="CB53" s="1186"/>
      <c r="CC53" s="1186"/>
      <c r="CD53" s="1186"/>
      <c r="CE53" s="1186"/>
    </row>
    <row r="54" spans="1:117" ht="21" customHeight="1" thickBot="1" x14ac:dyDescent="0.35">
      <c r="A54" s="1141" t="s">
        <v>5</v>
      </c>
      <c r="B54" s="1142"/>
      <c r="C54" s="1142"/>
      <c r="D54" s="1142"/>
      <c r="E54" s="1142"/>
      <c r="F54" s="1142"/>
      <c r="G54" s="1142"/>
      <c r="H54" s="1143"/>
      <c r="I54" s="1128" t="s">
        <v>151</v>
      </c>
      <c r="J54" s="1129"/>
      <c r="K54" s="1130"/>
      <c r="L54" s="1128" t="s">
        <v>244</v>
      </c>
      <c r="M54" s="1129"/>
      <c r="N54" s="1130"/>
      <c r="O54" s="1128" t="s">
        <v>245</v>
      </c>
      <c r="P54" s="1129"/>
      <c r="Q54" s="1130"/>
      <c r="R54" s="1128" t="s">
        <v>246</v>
      </c>
      <c r="S54" s="1129"/>
      <c r="T54" s="1130"/>
      <c r="U54" s="1128" t="s">
        <v>247</v>
      </c>
      <c r="V54" s="1129"/>
      <c r="W54" s="1130"/>
      <c r="X54" s="1128" t="s">
        <v>248</v>
      </c>
      <c r="Y54" s="1129"/>
      <c r="Z54" s="1130"/>
      <c r="AD54" s="786"/>
      <c r="AE54" s="786"/>
      <c r="AF54" s="786"/>
      <c r="AG54" s="786"/>
      <c r="AH54" s="786"/>
      <c r="AI54" s="786"/>
      <c r="AJ54" s="786"/>
      <c r="AK54" s="786"/>
      <c r="AL54" s="786"/>
      <c r="AM54" s="786"/>
      <c r="AN54" s="786"/>
      <c r="AO54" s="786"/>
      <c r="AP54" s="786"/>
      <c r="AQ54" s="787"/>
      <c r="AR54" s="786"/>
      <c r="AS54" s="786"/>
      <c r="AT54" s="786"/>
      <c r="AU54" s="786"/>
      <c r="AV54" s="786"/>
      <c r="AW54" s="786"/>
      <c r="AX54" s="786"/>
      <c r="AY54" s="786"/>
      <c r="AZ54" s="786"/>
      <c r="BA54" s="786"/>
      <c r="BE54" s="786"/>
      <c r="BF54" s="786"/>
      <c r="BG54" s="786"/>
      <c r="BH54" s="786"/>
      <c r="BI54" s="786"/>
      <c r="BJ54" s="786"/>
      <c r="BK54" s="786"/>
      <c r="BL54" s="786"/>
      <c r="BM54" s="786"/>
      <c r="BN54" s="786"/>
      <c r="BO54" s="786"/>
      <c r="BP54" s="786"/>
      <c r="BQ54" s="786"/>
      <c r="BR54" s="787"/>
      <c r="BS54" s="786"/>
      <c r="BT54" s="786"/>
      <c r="BU54" s="786"/>
      <c r="BV54" s="786"/>
      <c r="BW54" s="786"/>
      <c r="BX54" s="786"/>
      <c r="BY54" s="786"/>
      <c r="BZ54" s="786"/>
      <c r="CA54" s="786"/>
      <c r="CB54" s="786"/>
      <c r="CC54" s="786"/>
      <c r="CD54" s="786"/>
      <c r="CE54" s="786"/>
    </row>
    <row r="55" spans="1:117" x14ac:dyDescent="0.2">
      <c r="A55" s="1177" t="s">
        <v>152</v>
      </c>
      <c r="B55" s="1178"/>
      <c r="C55" s="1179"/>
      <c r="D55" s="1183" t="s">
        <v>153</v>
      </c>
      <c r="E55" s="1177" t="s">
        <v>154</v>
      </c>
      <c r="F55" s="1178"/>
      <c r="G55" s="1178"/>
      <c r="H55" s="1179"/>
      <c r="I55" s="1114" t="s">
        <v>155</v>
      </c>
      <c r="J55" s="1116" t="s">
        <v>156</v>
      </c>
      <c r="K55" s="1118" t="s">
        <v>157</v>
      </c>
      <c r="L55" s="1114" t="s">
        <v>155</v>
      </c>
      <c r="M55" s="1116" t="s">
        <v>156</v>
      </c>
      <c r="N55" s="1118" t="s">
        <v>157</v>
      </c>
      <c r="O55" s="1114" t="s">
        <v>155</v>
      </c>
      <c r="P55" s="1116" t="s">
        <v>156</v>
      </c>
      <c r="Q55" s="1118" t="s">
        <v>157</v>
      </c>
      <c r="R55" s="1114" t="s">
        <v>155</v>
      </c>
      <c r="S55" s="1116" t="s">
        <v>156</v>
      </c>
      <c r="T55" s="1118" t="s">
        <v>157</v>
      </c>
      <c r="U55" s="1114" t="s">
        <v>155</v>
      </c>
      <c r="V55" s="1116" t="s">
        <v>156</v>
      </c>
      <c r="W55" s="1118" t="s">
        <v>157</v>
      </c>
      <c r="X55" s="1114" t="s">
        <v>155</v>
      </c>
      <c r="Y55" s="1116" t="s">
        <v>156</v>
      </c>
      <c r="Z55" s="1118" t="s">
        <v>157</v>
      </c>
    </row>
    <row r="56" spans="1:117" ht="21" customHeight="1" thickBot="1" x14ac:dyDescent="0.25">
      <c r="A56" s="1180"/>
      <c r="B56" s="1181"/>
      <c r="C56" s="1182"/>
      <c r="D56" s="1184"/>
      <c r="E56" s="1180"/>
      <c r="F56" s="1181"/>
      <c r="G56" s="1181"/>
      <c r="H56" s="1182"/>
      <c r="I56" s="1174"/>
      <c r="J56" s="1175"/>
      <c r="K56" s="1176"/>
      <c r="L56" s="1174"/>
      <c r="M56" s="1175"/>
      <c r="N56" s="1176"/>
      <c r="O56" s="1174"/>
      <c r="P56" s="1175"/>
      <c r="Q56" s="1176"/>
      <c r="R56" s="1174"/>
      <c r="S56" s="1175"/>
      <c r="T56" s="1176"/>
      <c r="U56" s="1174"/>
      <c r="V56" s="1175"/>
      <c r="W56" s="1176"/>
      <c r="X56" s="1174"/>
      <c r="Y56" s="1175"/>
      <c r="Z56" s="1176"/>
    </row>
    <row r="57" spans="1:117" ht="16.5" x14ac:dyDescent="0.2">
      <c r="A57" s="1150" t="s">
        <v>35</v>
      </c>
      <c r="B57" s="1162"/>
      <c r="C57" s="1151"/>
      <c r="D57" s="1165">
        <v>25</v>
      </c>
      <c r="E57" s="1150" t="s">
        <v>37</v>
      </c>
      <c r="F57" s="1151"/>
      <c r="G57" s="1135" t="s">
        <v>158</v>
      </c>
      <c r="H57" s="1137"/>
      <c r="I57" s="721">
        <v>140</v>
      </c>
      <c r="J57" s="748" t="s">
        <v>255</v>
      </c>
      <c r="K57" s="687" t="s">
        <v>255</v>
      </c>
      <c r="L57" s="721">
        <v>140</v>
      </c>
      <c r="M57" s="748" t="s">
        <v>255</v>
      </c>
      <c r="N57" s="687" t="s">
        <v>255</v>
      </c>
      <c r="O57" s="721">
        <v>140</v>
      </c>
      <c r="P57" s="748" t="s">
        <v>255</v>
      </c>
      <c r="Q57" s="687" t="s">
        <v>255</v>
      </c>
      <c r="R57" s="721">
        <v>140</v>
      </c>
      <c r="S57" s="748" t="s">
        <v>255</v>
      </c>
      <c r="T57" s="687" t="s">
        <v>255</v>
      </c>
      <c r="U57" s="721">
        <v>140</v>
      </c>
      <c r="V57" s="748" t="s">
        <v>255</v>
      </c>
      <c r="W57" s="687" t="s">
        <v>255</v>
      </c>
      <c r="X57" s="721">
        <v>140</v>
      </c>
      <c r="Y57" s="748" t="s">
        <v>255</v>
      </c>
      <c r="Z57" s="687" t="s">
        <v>255</v>
      </c>
    </row>
    <row r="58" spans="1:117" ht="17.25" thickBot="1" x14ac:dyDescent="0.25">
      <c r="A58" s="1152"/>
      <c r="B58" s="1163"/>
      <c r="C58" s="1153"/>
      <c r="D58" s="1166"/>
      <c r="E58" s="1154"/>
      <c r="F58" s="1155"/>
      <c r="G58" s="1138" t="s">
        <v>46</v>
      </c>
      <c r="H58" s="1140"/>
      <c r="I58" s="744">
        <v>30.847716487579788</v>
      </c>
      <c r="J58" s="683">
        <v>0.4</v>
      </c>
      <c r="K58" s="749">
        <v>0.4</v>
      </c>
      <c r="L58" s="744">
        <v>49.239041618492486</v>
      </c>
      <c r="M58" s="683">
        <v>0.4</v>
      </c>
      <c r="N58" s="749">
        <v>0.8</v>
      </c>
      <c r="O58" s="744">
        <v>49.239041618492486</v>
      </c>
      <c r="P58" s="683">
        <v>0.8</v>
      </c>
      <c r="Q58" s="749">
        <v>0.4</v>
      </c>
      <c r="R58" s="744">
        <v>49.239041618492486</v>
      </c>
      <c r="S58" s="683">
        <v>0.8</v>
      </c>
      <c r="T58" s="749">
        <v>0.4</v>
      </c>
      <c r="U58" s="744">
        <v>62.283008527303956</v>
      </c>
      <c r="V58" s="683">
        <v>0.8</v>
      </c>
      <c r="W58" s="749">
        <v>0.8</v>
      </c>
      <c r="X58" s="744">
        <v>60</v>
      </c>
      <c r="Y58" s="683">
        <v>1990.2</v>
      </c>
      <c r="Z58" s="749">
        <v>1811.05</v>
      </c>
    </row>
    <row r="59" spans="1:117" ht="15.75" customHeight="1" x14ac:dyDescent="0.2">
      <c r="A59" s="1152"/>
      <c r="B59" s="1163"/>
      <c r="C59" s="1153"/>
      <c r="D59" s="1166"/>
      <c r="E59" s="1150" t="s">
        <v>160</v>
      </c>
      <c r="F59" s="1151"/>
      <c r="G59" s="1135" t="s">
        <v>158</v>
      </c>
      <c r="H59" s="1137"/>
      <c r="I59" s="1168">
        <v>119</v>
      </c>
      <c r="J59" s="1169"/>
      <c r="K59" s="1170"/>
      <c r="L59" s="1168">
        <v>119</v>
      </c>
      <c r="M59" s="1169"/>
      <c r="N59" s="1170"/>
      <c r="O59" s="1168">
        <v>119</v>
      </c>
      <c r="P59" s="1169"/>
      <c r="Q59" s="1170"/>
      <c r="R59" s="1168"/>
      <c r="S59" s="1169">
        <v>119</v>
      </c>
      <c r="T59" s="1170"/>
      <c r="U59" s="1168">
        <v>119</v>
      </c>
      <c r="V59" s="1169"/>
      <c r="W59" s="1170"/>
      <c r="X59" s="1168">
        <v>119</v>
      </c>
      <c r="Y59" s="1169"/>
      <c r="Z59" s="1170"/>
    </row>
    <row r="60" spans="1:117" ht="17.25" thickBot="1" x14ac:dyDescent="0.25">
      <c r="A60" s="1152"/>
      <c r="B60" s="1163"/>
      <c r="C60" s="1153"/>
      <c r="D60" s="1166"/>
      <c r="E60" s="1154"/>
      <c r="F60" s="1155"/>
      <c r="G60" s="1138" t="s">
        <v>46</v>
      </c>
      <c r="H60" s="1140"/>
      <c r="I60" s="1161">
        <v>10.6</v>
      </c>
      <c r="J60" s="1146"/>
      <c r="K60" s="1149"/>
      <c r="L60" s="1161">
        <v>10.5</v>
      </c>
      <c r="M60" s="1146"/>
      <c r="N60" s="1149"/>
      <c r="O60" s="1161">
        <v>10.5</v>
      </c>
      <c r="P60" s="1146"/>
      <c r="Q60" s="1149"/>
      <c r="R60" s="1161"/>
      <c r="S60" s="1146">
        <v>10.5</v>
      </c>
      <c r="T60" s="1149"/>
      <c r="U60" s="1161">
        <v>10.5</v>
      </c>
      <c r="V60" s="1146"/>
      <c r="W60" s="1149"/>
      <c r="X60" s="1161">
        <v>10.5</v>
      </c>
      <c r="Y60" s="1146"/>
      <c r="Z60" s="1149"/>
    </row>
    <row r="61" spans="1:117" ht="17.25" thickBot="1" x14ac:dyDescent="0.25">
      <c r="A61" s="1154"/>
      <c r="B61" s="1164"/>
      <c r="C61" s="1155"/>
      <c r="D61" s="1167"/>
      <c r="E61" s="1154" t="s">
        <v>161</v>
      </c>
      <c r="F61" s="1164"/>
      <c r="G61" s="1164"/>
      <c r="H61" s="1155"/>
      <c r="I61" s="1156">
        <v>9</v>
      </c>
      <c r="J61" s="1157"/>
      <c r="K61" s="1158"/>
      <c r="L61" s="1156">
        <v>7</v>
      </c>
      <c r="M61" s="1157"/>
      <c r="N61" s="1158"/>
      <c r="O61" s="1156">
        <v>7</v>
      </c>
      <c r="P61" s="1157"/>
      <c r="Q61" s="1158"/>
      <c r="R61" s="1156"/>
      <c r="S61" s="1157">
        <v>7</v>
      </c>
      <c r="T61" s="1158"/>
      <c r="U61" s="1156">
        <v>7</v>
      </c>
      <c r="V61" s="1157"/>
      <c r="W61" s="1158"/>
      <c r="X61" s="1156">
        <v>7</v>
      </c>
      <c r="Y61" s="1157"/>
      <c r="Z61" s="1158"/>
    </row>
    <row r="62" spans="1:117" ht="16.5" x14ac:dyDescent="0.2">
      <c r="A62" s="1150" t="s">
        <v>44</v>
      </c>
      <c r="B62" s="1162"/>
      <c r="C62" s="1151"/>
      <c r="D62" s="1165">
        <v>25</v>
      </c>
      <c r="E62" s="1150" t="s">
        <v>37</v>
      </c>
      <c r="F62" s="1151"/>
      <c r="G62" s="1135" t="s">
        <v>158</v>
      </c>
      <c r="H62" s="1137"/>
      <c r="I62" s="750">
        <v>130</v>
      </c>
      <c r="J62" s="685" t="s">
        <v>255</v>
      </c>
      <c r="K62" s="687" t="s">
        <v>255</v>
      </c>
      <c r="L62" s="750">
        <v>130</v>
      </c>
      <c r="M62" s="685" t="s">
        <v>255</v>
      </c>
      <c r="N62" s="687" t="s">
        <v>255</v>
      </c>
      <c r="O62" s="750">
        <v>130</v>
      </c>
      <c r="P62" s="685" t="s">
        <v>255</v>
      </c>
      <c r="Q62" s="687" t="s">
        <v>255</v>
      </c>
      <c r="R62" s="750">
        <v>130</v>
      </c>
      <c r="S62" s="685" t="s">
        <v>255</v>
      </c>
      <c r="T62" s="687" t="s">
        <v>255</v>
      </c>
      <c r="U62" s="750">
        <v>130</v>
      </c>
      <c r="V62" s="685" t="s">
        <v>255</v>
      </c>
      <c r="W62" s="687" t="s">
        <v>255</v>
      </c>
      <c r="X62" s="750">
        <v>130</v>
      </c>
      <c r="Y62" s="685" t="s">
        <v>255</v>
      </c>
      <c r="Z62" s="687" t="s">
        <v>255</v>
      </c>
    </row>
    <row r="63" spans="1:117" ht="17.25" thickBot="1" x14ac:dyDescent="0.25">
      <c r="A63" s="1152"/>
      <c r="B63" s="1163"/>
      <c r="C63" s="1153"/>
      <c r="D63" s="1166"/>
      <c r="E63" s="1154"/>
      <c r="F63" s="1155"/>
      <c r="G63" s="1138" t="s">
        <v>46</v>
      </c>
      <c r="H63" s="1140"/>
      <c r="I63" s="744">
        <v>22.02036884117809</v>
      </c>
      <c r="J63" s="741">
        <v>0.4</v>
      </c>
      <c r="K63" s="749">
        <v>0</v>
      </c>
      <c r="L63" s="744">
        <v>31.141504263651978</v>
      </c>
      <c r="M63" s="741">
        <v>0.4</v>
      </c>
      <c r="N63" s="749">
        <v>0.4</v>
      </c>
      <c r="O63" s="744">
        <v>31.141504263651978</v>
      </c>
      <c r="P63" s="741">
        <v>0.4</v>
      </c>
      <c r="Q63" s="749">
        <v>0.4</v>
      </c>
      <c r="R63" s="744">
        <v>31.141504263651978</v>
      </c>
      <c r="S63" s="741">
        <v>0.4</v>
      </c>
      <c r="T63" s="749">
        <v>0.4</v>
      </c>
      <c r="U63" s="744">
        <v>62.283008527303956</v>
      </c>
      <c r="V63" s="741">
        <v>0.8</v>
      </c>
      <c r="W63" s="749">
        <v>0.8</v>
      </c>
      <c r="X63" s="744">
        <v>0</v>
      </c>
      <c r="Y63" s="741">
        <v>2675.19</v>
      </c>
      <c r="Z63" s="749">
        <v>2181.39</v>
      </c>
    </row>
    <row r="64" spans="1:117" ht="16.5" x14ac:dyDescent="0.2">
      <c r="A64" s="1152"/>
      <c r="B64" s="1163"/>
      <c r="C64" s="1153"/>
      <c r="D64" s="1166"/>
      <c r="E64" s="1150" t="s">
        <v>160</v>
      </c>
      <c r="F64" s="1151"/>
      <c r="G64" s="1135" t="s">
        <v>158</v>
      </c>
      <c r="H64" s="1137"/>
      <c r="I64" s="1168">
        <v>119</v>
      </c>
      <c r="J64" s="1169"/>
      <c r="K64" s="1170"/>
      <c r="L64" s="1168">
        <v>119</v>
      </c>
      <c r="M64" s="1169"/>
      <c r="N64" s="1170"/>
      <c r="O64" s="1168">
        <v>119</v>
      </c>
      <c r="P64" s="1169"/>
      <c r="Q64" s="1170"/>
      <c r="R64" s="1168"/>
      <c r="S64" s="1169">
        <v>119</v>
      </c>
      <c r="T64" s="1170"/>
      <c r="U64" s="1168">
        <v>119</v>
      </c>
      <c r="V64" s="1169"/>
      <c r="W64" s="1170"/>
      <c r="X64" s="1168">
        <v>119</v>
      </c>
      <c r="Y64" s="1169"/>
      <c r="Z64" s="1170"/>
    </row>
    <row r="65" spans="1:26" ht="17.25" thickBot="1" x14ac:dyDescent="0.25">
      <c r="A65" s="1152"/>
      <c r="B65" s="1163"/>
      <c r="C65" s="1153"/>
      <c r="D65" s="1166"/>
      <c r="E65" s="1154"/>
      <c r="F65" s="1155"/>
      <c r="G65" s="1138" t="s">
        <v>46</v>
      </c>
      <c r="H65" s="1140"/>
      <c r="I65" s="1161">
        <v>10.5</v>
      </c>
      <c r="J65" s="1146"/>
      <c r="K65" s="1149"/>
      <c r="L65" s="1161">
        <v>10.5</v>
      </c>
      <c r="M65" s="1146"/>
      <c r="N65" s="1149"/>
      <c r="O65" s="1161">
        <v>10.5</v>
      </c>
      <c r="P65" s="1146"/>
      <c r="Q65" s="1149"/>
      <c r="R65" s="1161"/>
      <c r="S65" s="1146">
        <v>10.5</v>
      </c>
      <c r="T65" s="1149"/>
      <c r="U65" s="1161">
        <v>10.5</v>
      </c>
      <c r="V65" s="1146"/>
      <c r="W65" s="1149"/>
      <c r="X65" s="1161">
        <v>10.5</v>
      </c>
      <c r="Y65" s="1146"/>
      <c r="Z65" s="1149"/>
    </row>
    <row r="66" spans="1:26" ht="17.25" thickBot="1" x14ac:dyDescent="0.25">
      <c r="A66" s="1154"/>
      <c r="B66" s="1164"/>
      <c r="C66" s="1155"/>
      <c r="D66" s="1167"/>
      <c r="E66" s="1171" t="s">
        <v>161</v>
      </c>
      <c r="F66" s="1172"/>
      <c r="G66" s="1172"/>
      <c r="H66" s="1173"/>
      <c r="I66" s="1104">
        <v>7</v>
      </c>
      <c r="J66" s="1105"/>
      <c r="K66" s="1106"/>
      <c r="L66" s="1104">
        <v>7</v>
      </c>
      <c r="M66" s="1105"/>
      <c r="N66" s="1106"/>
      <c r="O66" s="1104">
        <v>7</v>
      </c>
      <c r="P66" s="1105"/>
      <c r="Q66" s="1106"/>
      <c r="R66" s="1104"/>
      <c r="S66" s="1105">
        <v>7</v>
      </c>
      <c r="T66" s="1106"/>
      <c r="U66" s="1104">
        <v>7</v>
      </c>
      <c r="V66" s="1105"/>
      <c r="W66" s="1106"/>
      <c r="X66" s="1104">
        <v>7</v>
      </c>
      <c r="Y66" s="1105"/>
      <c r="Z66" s="1106"/>
    </row>
    <row r="67" spans="1:26" x14ac:dyDescent="0.2">
      <c r="A67" s="1150" t="s">
        <v>45</v>
      </c>
      <c r="B67" s="1162"/>
      <c r="C67" s="1151"/>
      <c r="D67" s="1165">
        <v>0.1</v>
      </c>
      <c r="E67" s="1150" t="s">
        <v>37</v>
      </c>
      <c r="F67" s="1151"/>
      <c r="G67" s="1150" t="s">
        <v>256</v>
      </c>
      <c r="H67" s="1151"/>
      <c r="I67" s="1159">
        <v>5</v>
      </c>
      <c r="J67" s="1144">
        <v>16859.099999999999</v>
      </c>
      <c r="K67" s="1147" t="s">
        <v>255</v>
      </c>
      <c r="L67" s="1159">
        <v>5</v>
      </c>
      <c r="M67" s="1144">
        <v>16859.099999999999</v>
      </c>
      <c r="N67" s="1147" t="s">
        <v>255</v>
      </c>
      <c r="O67" s="1159">
        <v>5</v>
      </c>
      <c r="P67" s="1144">
        <v>16859.2</v>
      </c>
      <c r="Q67" s="1147" t="s">
        <v>255</v>
      </c>
      <c r="R67" s="1159">
        <v>5</v>
      </c>
      <c r="S67" s="1144">
        <v>16859.2</v>
      </c>
      <c r="T67" s="1147" t="s">
        <v>255</v>
      </c>
      <c r="U67" s="1159">
        <v>5</v>
      </c>
      <c r="V67" s="1144">
        <v>16859.2</v>
      </c>
      <c r="W67" s="1147" t="s">
        <v>255</v>
      </c>
      <c r="X67" s="1159">
        <v>5</v>
      </c>
      <c r="Y67" s="1144">
        <v>16859.3</v>
      </c>
      <c r="Z67" s="1147" t="s">
        <v>255</v>
      </c>
    </row>
    <row r="68" spans="1:26" x14ac:dyDescent="0.2">
      <c r="A68" s="1152"/>
      <c r="B68" s="1163"/>
      <c r="C68" s="1153"/>
      <c r="D68" s="1166"/>
      <c r="E68" s="1152"/>
      <c r="F68" s="1153"/>
      <c r="G68" s="1152"/>
      <c r="H68" s="1153"/>
      <c r="I68" s="1160"/>
      <c r="J68" s="1145"/>
      <c r="K68" s="1148"/>
      <c r="L68" s="1160"/>
      <c r="M68" s="1145"/>
      <c r="N68" s="1148"/>
      <c r="O68" s="1160"/>
      <c r="P68" s="1145"/>
      <c r="Q68" s="1148"/>
      <c r="R68" s="1160"/>
      <c r="S68" s="1145"/>
      <c r="T68" s="1148"/>
      <c r="U68" s="1160"/>
      <c r="V68" s="1145"/>
      <c r="W68" s="1148"/>
      <c r="X68" s="1160"/>
      <c r="Y68" s="1145"/>
      <c r="Z68" s="1148"/>
    </row>
    <row r="69" spans="1:26" ht="13.5" thickBot="1" x14ac:dyDescent="0.25">
      <c r="A69" s="1152"/>
      <c r="B69" s="1163"/>
      <c r="C69" s="1153"/>
      <c r="D69" s="1166"/>
      <c r="E69" s="1154"/>
      <c r="F69" s="1155"/>
      <c r="G69" s="1154"/>
      <c r="H69" s="1155"/>
      <c r="I69" s="1161"/>
      <c r="J69" s="1146"/>
      <c r="K69" s="1149"/>
      <c r="L69" s="1161"/>
      <c r="M69" s="1146"/>
      <c r="N69" s="1149"/>
      <c r="O69" s="1161"/>
      <c r="P69" s="1146"/>
      <c r="Q69" s="1149"/>
      <c r="R69" s="1161"/>
      <c r="S69" s="1146"/>
      <c r="T69" s="1149"/>
      <c r="U69" s="1161"/>
      <c r="V69" s="1146"/>
      <c r="W69" s="1149"/>
      <c r="X69" s="1161"/>
      <c r="Y69" s="1146"/>
      <c r="Z69" s="1149"/>
    </row>
    <row r="70" spans="1:26" x14ac:dyDescent="0.2">
      <c r="A70" s="1152"/>
      <c r="B70" s="1163"/>
      <c r="C70" s="1153"/>
      <c r="D70" s="1166"/>
      <c r="E70" s="1150" t="s">
        <v>160</v>
      </c>
      <c r="F70" s="1151"/>
      <c r="G70" s="1150" t="s">
        <v>256</v>
      </c>
      <c r="H70" s="1151"/>
      <c r="I70" s="1107">
        <v>0.41</v>
      </c>
      <c r="J70" s="1108"/>
      <c r="K70" s="1109"/>
      <c r="L70" s="1107">
        <v>0.40799999999999997</v>
      </c>
      <c r="M70" s="1108"/>
      <c r="N70" s="1109"/>
      <c r="O70" s="1107">
        <v>0.40799999999999997</v>
      </c>
      <c r="P70" s="1108"/>
      <c r="Q70" s="1109"/>
      <c r="R70" s="1107">
        <v>0.40799999999999997</v>
      </c>
      <c r="S70" s="1108"/>
      <c r="T70" s="1109"/>
      <c r="U70" s="1107">
        <v>0.40799999999999997</v>
      </c>
      <c r="V70" s="1108"/>
      <c r="W70" s="1109"/>
      <c r="X70" s="1107">
        <v>0.40799999999999997</v>
      </c>
      <c r="Y70" s="1108"/>
      <c r="Z70" s="1109"/>
    </row>
    <row r="71" spans="1:26" x14ac:dyDescent="0.2">
      <c r="A71" s="1152"/>
      <c r="B71" s="1163"/>
      <c r="C71" s="1153"/>
      <c r="D71" s="1166"/>
      <c r="E71" s="1152"/>
      <c r="F71" s="1153"/>
      <c r="G71" s="1152"/>
      <c r="H71" s="1153"/>
      <c r="I71" s="1107"/>
      <c r="J71" s="1108"/>
      <c r="K71" s="1109"/>
      <c r="L71" s="1107"/>
      <c r="M71" s="1108"/>
      <c r="N71" s="1109"/>
      <c r="O71" s="1107"/>
      <c r="P71" s="1108"/>
      <c r="Q71" s="1109"/>
      <c r="R71" s="1107"/>
      <c r="S71" s="1108" t="e">
        <v>#DIV/0!</v>
      </c>
      <c r="T71" s="1109"/>
      <c r="U71" s="1107"/>
      <c r="V71" s="1108"/>
      <c r="W71" s="1109"/>
      <c r="X71" s="1107"/>
      <c r="Y71" s="1108"/>
      <c r="Z71" s="1109"/>
    </row>
    <row r="72" spans="1:26" ht="13.5" thickBot="1" x14ac:dyDescent="0.25">
      <c r="A72" s="1154"/>
      <c r="B72" s="1164"/>
      <c r="C72" s="1155"/>
      <c r="D72" s="1167"/>
      <c r="E72" s="1154"/>
      <c r="F72" s="1155"/>
      <c r="G72" s="1154"/>
      <c r="H72" s="1155"/>
      <c r="I72" s="1110"/>
      <c r="J72" s="1111"/>
      <c r="K72" s="1112"/>
      <c r="L72" s="1110"/>
      <c r="M72" s="1111"/>
      <c r="N72" s="1112"/>
      <c r="O72" s="1110"/>
      <c r="P72" s="1111"/>
      <c r="Q72" s="1112"/>
      <c r="R72" s="1110"/>
      <c r="S72" s="1111"/>
      <c r="T72" s="1112"/>
      <c r="U72" s="1110"/>
      <c r="V72" s="1111"/>
      <c r="W72" s="1112"/>
      <c r="X72" s="1110"/>
      <c r="Y72" s="1111"/>
      <c r="Z72" s="1112"/>
    </row>
    <row r="73" spans="1:26" x14ac:dyDescent="0.2">
      <c r="A73" s="1150" t="s">
        <v>47</v>
      </c>
      <c r="B73" s="1162"/>
      <c r="C73" s="1151"/>
      <c r="D73" s="1165">
        <v>0.1</v>
      </c>
      <c r="E73" s="1150" t="s">
        <v>37</v>
      </c>
      <c r="F73" s="1151"/>
      <c r="G73" s="1150" t="s">
        <v>256</v>
      </c>
      <c r="H73" s="1151"/>
      <c r="I73" s="1159">
        <v>5</v>
      </c>
      <c r="J73" s="1144">
        <v>10192.700000000001</v>
      </c>
      <c r="K73" s="1147" t="s">
        <v>255</v>
      </c>
      <c r="L73" s="1159">
        <v>5</v>
      </c>
      <c r="M73" s="1144">
        <v>10192.700000000001</v>
      </c>
      <c r="N73" s="1147" t="s">
        <v>255</v>
      </c>
      <c r="O73" s="1159">
        <v>5</v>
      </c>
      <c r="P73" s="1144">
        <v>10192.700000000001</v>
      </c>
      <c r="Q73" s="1147" t="s">
        <v>255</v>
      </c>
      <c r="R73" s="1159">
        <v>5</v>
      </c>
      <c r="S73" s="1144">
        <v>10192.700000000001</v>
      </c>
      <c r="T73" s="1147" t="s">
        <v>255</v>
      </c>
      <c r="U73" s="1159">
        <v>5</v>
      </c>
      <c r="V73" s="1144">
        <v>10192.700000000001</v>
      </c>
      <c r="W73" s="1147" t="s">
        <v>255</v>
      </c>
      <c r="X73" s="1159">
        <v>5</v>
      </c>
      <c r="Y73" s="1144">
        <v>10192.700000000001</v>
      </c>
      <c r="Z73" s="1147" t="s">
        <v>255</v>
      </c>
    </row>
    <row r="74" spans="1:26" x14ac:dyDescent="0.2">
      <c r="A74" s="1152"/>
      <c r="B74" s="1163"/>
      <c r="C74" s="1153"/>
      <c r="D74" s="1166"/>
      <c r="E74" s="1152"/>
      <c r="F74" s="1153"/>
      <c r="G74" s="1152"/>
      <c r="H74" s="1153"/>
      <c r="I74" s="1160"/>
      <c r="J74" s="1145"/>
      <c r="K74" s="1148"/>
      <c r="L74" s="1160"/>
      <c r="M74" s="1145"/>
      <c r="N74" s="1148"/>
      <c r="O74" s="1160"/>
      <c r="P74" s="1145"/>
      <c r="Q74" s="1148"/>
      <c r="R74" s="1160"/>
      <c r="S74" s="1145"/>
      <c r="T74" s="1148"/>
      <c r="U74" s="1160"/>
      <c r="V74" s="1145"/>
      <c r="W74" s="1148"/>
      <c r="X74" s="1160"/>
      <c r="Y74" s="1145"/>
      <c r="Z74" s="1148"/>
    </row>
    <row r="75" spans="1:26" ht="13.5" thickBot="1" x14ac:dyDescent="0.25">
      <c r="A75" s="1152"/>
      <c r="B75" s="1163"/>
      <c r="C75" s="1153"/>
      <c r="D75" s="1166"/>
      <c r="E75" s="1154"/>
      <c r="F75" s="1155"/>
      <c r="G75" s="1154"/>
      <c r="H75" s="1155"/>
      <c r="I75" s="1161"/>
      <c r="J75" s="1146"/>
      <c r="K75" s="1149"/>
      <c r="L75" s="1161"/>
      <c r="M75" s="1146"/>
      <c r="N75" s="1149"/>
      <c r="O75" s="1161"/>
      <c r="P75" s="1146"/>
      <c r="Q75" s="1149"/>
      <c r="R75" s="1161"/>
      <c r="S75" s="1146"/>
      <c r="T75" s="1149"/>
      <c r="U75" s="1161"/>
      <c r="V75" s="1146"/>
      <c r="W75" s="1149"/>
      <c r="X75" s="1161"/>
      <c r="Y75" s="1146"/>
      <c r="Z75" s="1149"/>
    </row>
    <row r="76" spans="1:26" x14ac:dyDescent="0.2">
      <c r="A76" s="1152"/>
      <c r="B76" s="1163"/>
      <c r="C76" s="1153"/>
      <c r="D76" s="1166"/>
      <c r="E76" s="1150" t="s">
        <v>160</v>
      </c>
      <c r="F76" s="1151"/>
      <c r="G76" s="1150" t="s">
        <v>256</v>
      </c>
      <c r="H76" s="1151"/>
      <c r="I76" s="1104">
        <v>0.41</v>
      </c>
      <c r="J76" s="1105"/>
      <c r="K76" s="1106"/>
      <c r="L76" s="1104">
        <v>0</v>
      </c>
      <c r="M76" s="1105"/>
      <c r="N76" s="1106"/>
      <c r="O76" s="1104">
        <v>0.41</v>
      </c>
      <c r="P76" s="1105"/>
      <c r="Q76" s="1106"/>
      <c r="R76" s="1104">
        <v>0.41</v>
      </c>
      <c r="S76" s="1105"/>
      <c r="T76" s="1106"/>
      <c r="U76" s="1104">
        <v>0.41</v>
      </c>
      <c r="V76" s="1105"/>
      <c r="W76" s="1106"/>
      <c r="X76" s="1104">
        <v>0.41</v>
      </c>
      <c r="Y76" s="1105"/>
      <c r="Z76" s="1106"/>
    </row>
    <row r="77" spans="1:26" x14ac:dyDescent="0.2">
      <c r="A77" s="1152"/>
      <c r="B77" s="1163"/>
      <c r="C77" s="1153"/>
      <c r="D77" s="1166"/>
      <c r="E77" s="1152"/>
      <c r="F77" s="1153"/>
      <c r="G77" s="1152"/>
      <c r="H77" s="1153"/>
      <c r="I77" s="1107"/>
      <c r="J77" s="1108"/>
      <c r="K77" s="1109"/>
      <c r="L77" s="1107"/>
      <c r="M77" s="1108"/>
      <c r="N77" s="1109"/>
      <c r="O77" s="1107"/>
      <c r="P77" s="1108"/>
      <c r="Q77" s="1109"/>
      <c r="R77" s="1107"/>
      <c r="S77" s="1108" t="e">
        <v>#DIV/0!</v>
      </c>
      <c r="T77" s="1109"/>
      <c r="U77" s="1107"/>
      <c r="V77" s="1108"/>
      <c r="W77" s="1109"/>
      <c r="X77" s="1107"/>
      <c r="Y77" s="1108"/>
      <c r="Z77" s="1109"/>
    </row>
    <row r="78" spans="1:26" ht="13.5" thickBot="1" x14ac:dyDescent="0.25">
      <c r="A78" s="1154"/>
      <c r="B78" s="1164"/>
      <c r="C78" s="1155"/>
      <c r="D78" s="1167"/>
      <c r="E78" s="1154"/>
      <c r="F78" s="1155"/>
      <c r="G78" s="1154"/>
      <c r="H78" s="1155"/>
      <c r="I78" s="1156"/>
      <c r="J78" s="1157"/>
      <c r="K78" s="1158"/>
      <c r="L78" s="1156"/>
      <c r="M78" s="1157"/>
      <c r="N78" s="1158"/>
      <c r="O78" s="1156"/>
      <c r="P78" s="1157"/>
      <c r="Q78" s="1158"/>
      <c r="R78" s="1156"/>
      <c r="S78" s="1157"/>
      <c r="T78" s="1158"/>
      <c r="U78" s="1156"/>
      <c r="V78" s="1157"/>
      <c r="W78" s="1158"/>
      <c r="X78" s="1156"/>
      <c r="Y78" s="1157"/>
      <c r="Z78" s="1158"/>
    </row>
    <row r="79" spans="1:26" ht="16.5" x14ac:dyDescent="0.2">
      <c r="A79" s="1095" t="s">
        <v>165</v>
      </c>
      <c r="B79" s="1096"/>
      <c r="C79" s="1096"/>
      <c r="D79" s="1097"/>
      <c r="E79" s="1135" t="s">
        <v>158</v>
      </c>
      <c r="F79" s="1136"/>
      <c r="G79" s="1136"/>
      <c r="H79" s="1137"/>
      <c r="I79" s="721">
        <f>I57+I62</f>
        <v>270</v>
      </c>
      <c r="J79" s="685">
        <v>0</v>
      </c>
      <c r="K79" s="687">
        <v>0</v>
      </c>
      <c r="L79" s="721">
        <f>L57+L62</f>
        <v>270</v>
      </c>
      <c r="M79" s="685">
        <v>0</v>
      </c>
      <c r="N79" s="687">
        <v>0</v>
      </c>
      <c r="O79" s="721">
        <f>O57+O62</f>
        <v>270</v>
      </c>
      <c r="P79" s="685">
        <v>0</v>
      </c>
      <c r="Q79" s="687">
        <v>0</v>
      </c>
      <c r="R79" s="721">
        <f t="shared" ref="R79:X79" si="2">R57+R62</f>
        <v>270</v>
      </c>
      <c r="S79" s="685">
        <v>0</v>
      </c>
      <c r="T79" s="687">
        <v>0</v>
      </c>
      <c r="U79" s="721">
        <f t="shared" si="2"/>
        <v>270</v>
      </c>
      <c r="V79" s="685">
        <v>0</v>
      </c>
      <c r="W79" s="687">
        <v>0</v>
      </c>
      <c r="X79" s="721">
        <f t="shared" si="2"/>
        <v>270</v>
      </c>
      <c r="Y79" s="685">
        <v>0</v>
      </c>
      <c r="Z79" s="687">
        <v>0</v>
      </c>
    </row>
    <row r="80" spans="1:26" ht="17.25" thickBot="1" x14ac:dyDescent="0.25">
      <c r="A80" s="1101"/>
      <c r="B80" s="1102"/>
      <c r="C80" s="1102"/>
      <c r="D80" s="1103"/>
      <c r="E80" s="1138" t="s">
        <v>46</v>
      </c>
      <c r="F80" s="1139"/>
      <c r="G80" s="1139"/>
      <c r="H80" s="1140"/>
      <c r="I80" s="682">
        <f>I58+I63</f>
        <v>52.868085328757878</v>
      </c>
      <c r="J80" s="683">
        <f>J58+J63</f>
        <v>0.8</v>
      </c>
      <c r="K80" s="684">
        <f>K58+K63</f>
        <v>0.4</v>
      </c>
      <c r="L80" s="682">
        <f>L58+L63</f>
        <v>80.38054588214446</v>
      </c>
      <c r="M80" s="683">
        <f>M58+M63</f>
        <v>0.8</v>
      </c>
      <c r="N80" s="684">
        <f>N58+N63</f>
        <v>1.2000000000000002</v>
      </c>
      <c r="O80" s="682">
        <f>O58+O63</f>
        <v>80.38054588214446</v>
      </c>
      <c r="P80" s="683">
        <f t="shared" ref="P80:Z80" si="3">P58+P63</f>
        <v>1.2000000000000002</v>
      </c>
      <c r="Q80" s="684">
        <f t="shared" si="3"/>
        <v>0.8</v>
      </c>
      <c r="R80" s="682">
        <f t="shared" si="3"/>
        <v>80.38054588214446</v>
      </c>
      <c r="S80" s="683">
        <f t="shared" si="3"/>
        <v>1.2000000000000002</v>
      </c>
      <c r="T80" s="684">
        <f t="shared" si="3"/>
        <v>0.8</v>
      </c>
      <c r="U80" s="682">
        <f t="shared" si="3"/>
        <v>124.56601705460791</v>
      </c>
      <c r="V80" s="683">
        <f t="shared" si="3"/>
        <v>1.6</v>
      </c>
      <c r="W80" s="684">
        <f t="shared" si="3"/>
        <v>1.6</v>
      </c>
      <c r="X80" s="682">
        <f t="shared" si="3"/>
        <v>60</v>
      </c>
      <c r="Y80" s="683">
        <f t="shared" si="3"/>
        <v>4665.3900000000003</v>
      </c>
      <c r="Z80" s="684">
        <f t="shared" si="3"/>
        <v>3992.4399999999996</v>
      </c>
    </row>
    <row r="84" spans="1:26" ht="13.5" thickBot="1" x14ac:dyDescent="0.25"/>
    <row r="85" spans="1:26" ht="17.25" thickBot="1" x14ac:dyDescent="0.25">
      <c r="A85" s="1141" t="s">
        <v>172</v>
      </c>
      <c r="B85" s="1142"/>
      <c r="C85" s="1142"/>
      <c r="D85" s="1142"/>
      <c r="E85" s="1142"/>
      <c r="F85" s="1142"/>
      <c r="G85" s="1142"/>
      <c r="H85" s="1143"/>
      <c r="I85" s="1128" t="s">
        <v>151</v>
      </c>
      <c r="J85" s="1129"/>
      <c r="K85" s="1130"/>
      <c r="L85" s="1128" t="s">
        <v>244</v>
      </c>
      <c r="M85" s="1129"/>
      <c r="N85" s="1130"/>
      <c r="O85" s="1128" t="s">
        <v>245</v>
      </c>
      <c r="P85" s="1129"/>
      <c r="Q85" s="1130"/>
      <c r="R85" s="1128" t="s">
        <v>246</v>
      </c>
      <c r="S85" s="1129"/>
      <c r="T85" s="1130"/>
      <c r="U85" s="1128" t="s">
        <v>247</v>
      </c>
      <c r="V85" s="1129"/>
      <c r="W85" s="1130"/>
      <c r="X85" s="1128" t="s">
        <v>248</v>
      </c>
      <c r="Y85" s="1129"/>
      <c r="Z85" s="1130"/>
    </row>
    <row r="86" spans="1:26" ht="16.5" x14ac:dyDescent="0.2">
      <c r="A86" s="1095" t="s">
        <v>173</v>
      </c>
      <c r="B86" s="1096"/>
      <c r="C86" s="1096"/>
      <c r="D86" s="1097"/>
      <c r="E86" s="1131" t="s">
        <v>98</v>
      </c>
      <c r="F86" s="1132"/>
      <c r="G86" s="1133" t="s">
        <v>99</v>
      </c>
      <c r="H86" s="1134"/>
      <c r="I86" s="1114" t="s">
        <v>155</v>
      </c>
      <c r="J86" s="1116" t="s">
        <v>156</v>
      </c>
      <c r="K86" s="1118" t="s">
        <v>157</v>
      </c>
      <c r="L86" s="1114" t="s">
        <v>155</v>
      </c>
      <c r="M86" s="1116" t="s">
        <v>156</v>
      </c>
      <c r="N86" s="1118" t="s">
        <v>157</v>
      </c>
      <c r="O86" s="1114" t="s">
        <v>155</v>
      </c>
      <c r="P86" s="1116" t="s">
        <v>156</v>
      </c>
      <c r="Q86" s="1118" t="s">
        <v>157</v>
      </c>
      <c r="R86" s="1114" t="s">
        <v>155</v>
      </c>
      <c r="S86" s="1116" t="s">
        <v>156</v>
      </c>
      <c r="T86" s="1118" t="s">
        <v>157</v>
      </c>
      <c r="U86" s="1114" t="s">
        <v>155</v>
      </c>
      <c r="V86" s="1116" t="s">
        <v>156</v>
      </c>
      <c r="W86" s="1118" t="s">
        <v>157</v>
      </c>
      <c r="X86" s="1114" t="s">
        <v>155</v>
      </c>
      <c r="Y86" s="1116" t="s">
        <v>156</v>
      </c>
      <c r="Z86" s="1118" t="s">
        <v>157</v>
      </c>
    </row>
    <row r="87" spans="1:26" ht="17.25" thickBot="1" x14ac:dyDescent="0.25">
      <c r="A87" s="1101"/>
      <c r="B87" s="1102"/>
      <c r="C87" s="1099"/>
      <c r="D87" s="1100"/>
      <c r="E87" s="768" t="s">
        <v>100</v>
      </c>
      <c r="F87" s="769" t="s">
        <v>101</v>
      </c>
      <c r="G87" s="769" t="s">
        <v>100</v>
      </c>
      <c r="H87" s="770" t="s">
        <v>101</v>
      </c>
      <c r="I87" s="1115"/>
      <c r="J87" s="1117"/>
      <c r="K87" s="1119"/>
      <c r="L87" s="1115"/>
      <c r="M87" s="1117"/>
      <c r="N87" s="1119"/>
      <c r="O87" s="1115"/>
      <c r="P87" s="1117"/>
      <c r="Q87" s="1119"/>
      <c r="R87" s="1115"/>
      <c r="S87" s="1117"/>
      <c r="T87" s="1119"/>
      <c r="U87" s="1115"/>
      <c r="V87" s="1117"/>
      <c r="W87" s="1119"/>
      <c r="X87" s="1115"/>
      <c r="Y87" s="1117"/>
      <c r="Z87" s="1119"/>
    </row>
    <row r="88" spans="1:26" ht="31.5" customHeight="1" x14ac:dyDescent="0.2">
      <c r="A88" s="1120" t="s">
        <v>46</v>
      </c>
      <c r="B88" s="1123" t="s">
        <v>174</v>
      </c>
      <c r="C88" s="771" t="s">
        <v>187</v>
      </c>
      <c r="D88" s="772" t="s">
        <v>277</v>
      </c>
      <c r="E88" s="719"/>
      <c r="F88" s="773"/>
      <c r="G88" s="773"/>
      <c r="H88" s="774"/>
      <c r="I88" s="676">
        <v>28.363569490165343</v>
      </c>
      <c r="J88" s="775">
        <v>0.47820000000001528</v>
      </c>
      <c r="K88" s="776">
        <v>0.20460000000014134</v>
      </c>
      <c r="L88" s="676">
        <v>28.569137342913915</v>
      </c>
      <c r="M88" s="775">
        <v>0.47820000000001528</v>
      </c>
      <c r="N88" s="776">
        <v>0.20159999999987122</v>
      </c>
      <c r="O88" s="676">
        <v>30.144519698062457</v>
      </c>
      <c r="P88" s="775">
        <v>0.51480000000037762</v>
      </c>
      <c r="Q88" s="776">
        <v>0.18659999999988486</v>
      </c>
      <c r="R88" s="676">
        <v>25.688025001101206</v>
      </c>
      <c r="S88" s="775">
        <v>0.42419999999992797</v>
      </c>
      <c r="T88" s="776">
        <v>0.19439999999997326</v>
      </c>
      <c r="U88" s="676">
        <v>21.442732020215697</v>
      </c>
      <c r="V88" s="775">
        <v>0.343199999999797</v>
      </c>
      <c r="W88" s="776">
        <v>0.18420000000014625</v>
      </c>
      <c r="X88" s="676">
        <v>27.676883800248739</v>
      </c>
      <c r="Y88" s="775">
        <v>0.45540000000028158</v>
      </c>
      <c r="Z88" s="776">
        <v>0.21299999999973807</v>
      </c>
    </row>
    <row r="89" spans="1:26" ht="31.5" customHeight="1" thickBot="1" x14ac:dyDescent="0.25">
      <c r="A89" s="1121"/>
      <c r="B89" s="1124"/>
      <c r="C89" s="768" t="s">
        <v>278</v>
      </c>
      <c r="D89" s="777" t="s">
        <v>279</v>
      </c>
      <c r="E89" s="699"/>
      <c r="F89" s="700"/>
      <c r="G89" s="700"/>
      <c r="H89" s="701"/>
      <c r="I89" s="744">
        <v>6.2143603432194983</v>
      </c>
      <c r="J89" s="778">
        <v>7.4999999999590727E-2</v>
      </c>
      <c r="K89" s="779">
        <v>8.5800000000290311E-2</v>
      </c>
      <c r="L89" s="744">
        <v>6.3104783400736686</v>
      </c>
      <c r="M89" s="778">
        <v>7.8000000000201908E-2</v>
      </c>
      <c r="N89" s="779">
        <v>8.4000000000060027E-2</v>
      </c>
      <c r="O89" s="744">
        <v>6.2361299666853682</v>
      </c>
      <c r="P89" s="778">
        <v>7.9799999999750071E-2</v>
      </c>
      <c r="Q89" s="779">
        <v>8.0399999999599459E-2</v>
      </c>
      <c r="R89" s="744">
        <v>6.2364798589844792</v>
      </c>
      <c r="S89" s="778">
        <v>7.9199999999900683E-2</v>
      </c>
      <c r="T89" s="779">
        <v>8.1000000000130967E-2</v>
      </c>
      <c r="U89" s="744">
        <v>6.2601395160223081</v>
      </c>
      <c r="V89" s="778">
        <v>7.9199999999900683E-2</v>
      </c>
      <c r="W89" s="779">
        <v>8.1599999999980355E-2</v>
      </c>
      <c r="X89" s="744">
        <v>26.602906844336133</v>
      </c>
      <c r="Y89" s="778">
        <v>0.32700000000045293</v>
      </c>
      <c r="Z89" s="779">
        <v>0.35579999999936263</v>
      </c>
    </row>
    <row r="90" spans="1:26" ht="31.5" customHeight="1" x14ac:dyDescent="0.2">
      <c r="A90" s="1121"/>
      <c r="B90" s="1125" t="s">
        <v>199</v>
      </c>
      <c r="C90" s="771" t="s">
        <v>267</v>
      </c>
      <c r="D90" s="772" t="s">
        <v>280</v>
      </c>
      <c r="E90" s="721"/>
      <c r="F90" s="685"/>
      <c r="G90" s="685"/>
      <c r="H90" s="687"/>
      <c r="I90" s="676">
        <v>2.7030619405547323</v>
      </c>
      <c r="J90" s="708">
        <v>4.1400000000010095E-2</v>
      </c>
      <c r="K90" s="709">
        <v>2.6400000000023738E-2</v>
      </c>
      <c r="L90" s="676">
        <v>2.7309696592701287</v>
      </c>
      <c r="M90" s="708">
        <v>4.2000000000030013E-2</v>
      </c>
      <c r="N90" s="709">
        <v>2.6399999999981105E-2</v>
      </c>
      <c r="O90" s="676">
        <v>2.7765318822375309</v>
      </c>
      <c r="P90" s="708">
        <v>4.2600000000049931E-2</v>
      </c>
      <c r="Q90" s="709">
        <v>2.7000000000001023E-2</v>
      </c>
      <c r="R90" s="676">
        <v>1.8873717096142451</v>
      </c>
      <c r="S90" s="708">
        <v>2.8799999999932879E-2</v>
      </c>
      <c r="T90" s="709">
        <v>1.86000000000206E-2</v>
      </c>
      <c r="U90" s="676">
        <v>1.2826746714386357</v>
      </c>
      <c r="V90" s="708">
        <v>1.9199999999955253E-2</v>
      </c>
      <c r="W90" s="709">
        <v>1.3199999999969236E-2</v>
      </c>
      <c r="X90" s="676">
        <v>2.1038673412767555</v>
      </c>
      <c r="Y90" s="708">
        <v>3.5399999999981446E-2</v>
      </c>
      <c r="Z90" s="709">
        <v>1.4400000000009072E-2</v>
      </c>
    </row>
    <row r="91" spans="1:26" ht="31.5" customHeight="1" x14ac:dyDescent="0.2">
      <c r="A91" s="1121"/>
      <c r="B91" s="1126"/>
      <c r="C91" s="780" t="s">
        <v>208</v>
      </c>
      <c r="D91" s="781" t="s">
        <v>281</v>
      </c>
      <c r="E91" s="679"/>
      <c r="F91" s="680"/>
      <c r="G91" s="680"/>
      <c r="H91" s="681"/>
      <c r="I91" s="726">
        <v>33.977828711507534</v>
      </c>
      <c r="J91" s="727">
        <v>0.55560000000002674</v>
      </c>
      <c r="K91" s="728">
        <v>0.26880000000005566</v>
      </c>
      <c r="L91" s="726">
        <v>33.799537492180811</v>
      </c>
      <c r="M91" s="727">
        <v>0.55199999999990723</v>
      </c>
      <c r="N91" s="728">
        <v>0.2687999999999704</v>
      </c>
      <c r="O91" s="726">
        <v>33.000035447718247</v>
      </c>
      <c r="P91" s="727">
        <v>0.53580000000005157</v>
      </c>
      <c r="Q91" s="728">
        <v>0.2687999999999704</v>
      </c>
      <c r="R91" s="726">
        <v>31.26376327390021</v>
      </c>
      <c r="S91" s="727">
        <v>0.49259999999998172</v>
      </c>
      <c r="T91" s="728">
        <v>0.28260000000000218</v>
      </c>
      <c r="U91" s="726">
        <v>27.904953478363527</v>
      </c>
      <c r="V91" s="727">
        <v>0.42900000000008731</v>
      </c>
      <c r="W91" s="728">
        <v>0.27000000000001023</v>
      </c>
      <c r="X91" s="726">
        <v>31.125263627031718</v>
      </c>
      <c r="Y91" s="727">
        <v>0.50339999999999918</v>
      </c>
      <c r="Z91" s="728">
        <v>0.25740000000001828</v>
      </c>
    </row>
    <row r="92" spans="1:26" ht="31.5" customHeight="1" x14ac:dyDescent="0.2">
      <c r="A92" s="1121"/>
      <c r="B92" s="1126"/>
      <c r="C92" s="780" t="s">
        <v>210</v>
      </c>
      <c r="D92" s="781" t="s">
        <v>282</v>
      </c>
      <c r="E92" s="679"/>
      <c r="F92" s="680"/>
      <c r="G92" s="680"/>
      <c r="H92" s="681"/>
      <c r="I92" s="726">
        <v>0</v>
      </c>
      <c r="J92" s="727">
        <v>0</v>
      </c>
      <c r="K92" s="728">
        <v>0</v>
      </c>
      <c r="L92" s="726">
        <v>0</v>
      </c>
      <c r="M92" s="727">
        <v>0</v>
      </c>
      <c r="N92" s="728">
        <v>0</v>
      </c>
      <c r="O92" s="726">
        <v>0</v>
      </c>
      <c r="P92" s="727">
        <v>0</v>
      </c>
      <c r="Q92" s="728">
        <v>0</v>
      </c>
      <c r="R92" s="726">
        <v>0</v>
      </c>
      <c r="S92" s="727">
        <v>0</v>
      </c>
      <c r="T92" s="728">
        <v>0</v>
      </c>
      <c r="U92" s="726">
        <v>0</v>
      </c>
      <c r="V92" s="727">
        <v>0</v>
      </c>
      <c r="W92" s="728">
        <v>0</v>
      </c>
      <c r="X92" s="726">
        <v>0</v>
      </c>
      <c r="Y92" s="727">
        <v>0</v>
      </c>
      <c r="Z92" s="728">
        <v>0</v>
      </c>
    </row>
    <row r="93" spans="1:26" ht="31.5" customHeight="1" thickBot="1" x14ac:dyDescent="0.25">
      <c r="A93" s="1122"/>
      <c r="B93" s="1127"/>
      <c r="C93" s="782" t="s">
        <v>212</v>
      </c>
      <c r="D93" s="783" t="s">
        <v>283</v>
      </c>
      <c r="E93" s="682"/>
      <c r="F93" s="683"/>
      <c r="G93" s="683"/>
      <c r="H93" s="684"/>
      <c r="I93" s="744">
        <v>3.2506159403207957</v>
      </c>
      <c r="J93" s="745">
        <v>4.3799999999919237E-2</v>
      </c>
      <c r="K93" s="746">
        <v>3.9600000000291402E-2</v>
      </c>
      <c r="L93" s="744">
        <v>1.8931435020215106</v>
      </c>
      <c r="M93" s="745">
        <v>2.3400000000265209E-2</v>
      </c>
      <c r="N93" s="746">
        <v>2.5199999999813372E-2</v>
      </c>
      <c r="O93" s="744">
        <v>1.8690740678004309</v>
      </c>
      <c r="P93" s="745">
        <v>2.3399999999583088E-2</v>
      </c>
      <c r="Q93" s="746">
        <v>2.4599999999963984E-2</v>
      </c>
      <c r="R93" s="744">
        <v>2.0788266196702443</v>
      </c>
      <c r="S93" s="745">
        <v>2.6400000000194268E-2</v>
      </c>
      <c r="T93" s="746">
        <v>2.7000000000043656E-2</v>
      </c>
      <c r="U93" s="744">
        <v>2.1025704987833973</v>
      </c>
      <c r="V93" s="745">
        <v>2.7599999999893043E-2</v>
      </c>
      <c r="W93" s="746">
        <v>2.6399999999512147E-2</v>
      </c>
      <c r="X93" s="744">
        <v>62.404191660154538</v>
      </c>
      <c r="Y93" s="745">
        <v>0.84839999999985594</v>
      </c>
      <c r="Z93" s="746">
        <v>0.75180000000023028</v>
      </c>
    </row>
    <row r="94" spans="1:26" ht="16.5" customHeight="1" x14ac:dyDescent="0.2">
      <c r="A94" s="1095" t="s">
        <v>284</v>
      </c>
      <c r="B94" s="1096"/>
      <c r="C94" s="1096"/>
      <c r="D94" s="1096"/>
      <c r="E94" s="1096"/>
      <c r="F94" s="1096"/>
      <c r="G94" s="1096"/>
      <c r="H94" s="1097"/>
      <c r="I94" s="1104" t="s">
        <v>285</v>
      </c>
      <c r="J94" s="1105"/>
      <c r="K94" s="1105"/>
      <c r="L94" s="1105"/>
      <c r="M94" s="1105"/>
      <c r="N94" s="1105"/>
      <c r="O94" s="1105"/>
      <c r="P94" s="1105"/>
      <c r="Q94" s="1105"/>
      <c r="R94" s="1105"/>
      <c r="S94" s="1105"/>
      <c r="T94" s="1105"/>
      <c r="U94" s="1105"/>
      <c r="V94" s="1105"/>
      <c r="W94" s="1105"/>
      <c r="X94" s="1105"/>
      <c r="Y94" s="1105"/>
      <c r="Z94" s="1106"/>
    </row>
    <row r="95" spans="1:26" ht="15" customHeight="1" x14ac:dyDescent="0.2">
      <c r="A95" s="1098"/>
      <c r="B95" s="1099"/>
      <c r="C95" s="1099"/>
      <c r="D95" s="1099"/>
      <c r="E95" s="1099"/>
      <c r="F95" s="1099"/>
      <c r="G95" s="1099"/>
      <c r="H95" s="1100"/>
      <c r="I95" s="1107"/>
      <c r="J95" s="1108"/>
      <c r="K95" s="1108"/>
      <c r="L95" s="1108"/>
      <c r="M95" s="1108"/>
      <c r="N95" s="1108"/>
      <c r="O95" s="1108"/>
      <c r="P95" s="1108"/>
      <c r="Q95" s="1108"/>
      <c r="R95" s="1108"/>
      <c r="S95" s="1108"/>
      <c r="T95" s="1108"/>
      <c r="U95" s="1108"/>
      <c r="V95" s="1108"/>
      <c r="W95" s="1108"/>
      <c r="X95" s="1108"/>
      <c r="Y95" s="1108"/>
      <c r="Z95" s="1109"/>
    </row>
    <row r="96" spans="1:26" ht="15.75" customHeight="1" thickBot="1" x14ac:dyDescent="0.25">
      <c r="A96" s="1101"/>
      <c r="B96" s="1102"/>
      <c r="C96" s="1102"/>
      <c r="D96" s="1102"/>
      <c r="E96" s="1102"/>
      <c r="F96" s="1102"/>
      <c r="G96" s="1102"/>
      <c r="H96" s="1103"/>
      <c r="I96" s="1110"/>
      <c r="J96" s="1111"/>
      <c r="K96" s="1111"/>
      <c r="L96" s="1111"/>
      <c r="M96" s="1111"/>
      <c r="N96" s="1111"/>
      <c r="O96" s="1111"/>
      <c r="P96" s="1111"/>
      <c r="Q96" s="1111"/>
      <c r="R96" s="1111"/>
      <c r="S96" s="1111"/>
      <c r="T96" s="1111"/>
      <c r="U96" s="1111"/>
      <c r="V96" s="1111"/>
      <c r="W96" s="1111"/>
      <c r="X96" s="1111"/>
      <c r="Y96" s="1111"/>
      <c r="Z96" s="1112"/>
    </row>
    <row r="101" spans="1:65" s="8" customFormat="1" ht="20.25" customHeight="1" x14ac:dyDescent="0.25">
      <c r="A101" s="1113" t="s">
        <v>94</v>
      </c>
      <c r="B101" s="1113"/>
      <c r="C101" s="1113"/>
      <c r="D101" s="1113"/>
      <c r="E101" s="1113"/>
      <c r="F101" s="1113"/>
      <c r="G101" s="1113"/>
      <c r="H101" s="1113"/>
      <c r="I101" s="1113"/>
      <c r="J101" s="1113"/>
      <c r="K101" s="1113"/>
      <c r="L101" s="1113"/>
      <c r="M101" s="1113"/>
      <c r="N101" s="1113"/>
      <c r="O101" s="1113"/>
      <c r="P101" s="1113"/>
      <c r="Q101" s="1113"/>
      <c r="R101" s="1113"/>
      <c r="S101" s="1113"/>
      <c r="T101" s="1113"/>
      <c r="U101" s="111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s="8" customFormat="1" ht="34.5" customHeight="1" x14ac:dyDescent="0.25">
      <c r="A102" s="1113"/>
      <c r="B102" s="1113"/>
      <c r="C102" s="1113"/>
      <c r="D102" s="1113"/>
      <c r="E102" s="1113"/>
      <c r="F102" s="1113"/>
      <c r="G102" s="1113"/>
      <c r="H102" s="1113"/>
      <c r="I102" s="1113"/>
      <c r="J102" s="1113"/>
      <c r="K102" s="1113"/>
      <c r="L102" s="1113"/>
      <c r="M102" s="1113"/>
      <c r="N102" s="1113"/>
      <c r="O102" s="1113"/>
      <c r="P102" s="1113"/>
      <c r="Q102" s="1113"/>
      <c r="R102" s="1113"/>
      <c r="S102" s="1113"/>
      <c r="T102" s="1113"/>
      <c r="U102" s="1113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s="8" customFormat="1" ht="30.75" x14ac:dyDescent="0.45">
      <c r="A103" s="580"/>
      <c r="B103" s="580"/>
      <c r="C103" s="580"/>
      <c r="D103" s="580"/>
      <c r="E103" s="580"/>
      <c r="F103" s="580"/>
      <c r="G103" s="580"/>
      <c r="H103" s="580"/>
      <c r="I103" s="661"/>
      <c r="J103" s="580"/>
      <c r="K103" s="661" t="s">
        <v>95</v>
      </c>
      <c r="L103" s="580"/>
      <c r="M103" s="580"/>
      <c r="N103" s="580"/>
      <c r="O103" s="580"/>
      <c r="P103" s="580"/>
      <c r="Q103" s="580"/>
      <c r="R103" s="580"/>
      <c r="S103" s="580"/>
      <c r="T103" s="580"/>
      <c r="U103" s="580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</sheetData>
  <mergeCells count="687">
    <mergeCell ref="BG2:BM2"/>
    <mergeCell ref="A5:H5"/>
    <mergeCell ref="I5:K5"/>
    <mergeCell ref="L5:N5"/>
    <mergeCell ref="O5:Q5"/>
    <mergeCell ref="R5:T5"/>
    <mergeCell ref="U5:W5"/>
    <mergeCell ref="X5:Z5"/>
    <mergeCell ref="AA5:AC5"/>
    <mergeCell ref="AD5:AF5"/>
    <mergeCell ref="BH5:BJ5"/>
    <mergeCell ref="BK5:BM5"/>
    <mergeCell ref="AS5:AU5"/>
    <mergeCell ref="AV5:AX5"/>
    <mergeCell ref="AY5:BA5"/>
    <mergeCell ref="BB5:BD5"/>
    <mergeCell ref="BE5:BG5"/>
    <mergeCell ref="A6:C7"/>
    <mergeCell ref="D6:D7"/>
    <mergeCell ref="E6:H7"/>
    <mergeCell ref="I6:I7"/>
    <mergeCell ref="J6:J7"/>
    <mergeCell ref="AG5:AI5"/>
    <mergeCell ref="AJ5:AL5"/>
    <mergeCell ref="AM5:AO5"/>
    <mergeCell ref="AP5:AR5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BM6:BM7"/>
    <mergeCell ref="A8:C12"/>
    <mergeCell ref="D8:D12"/>
    <mergeCell ref="E8:F9"/>
    <mergeCell ref="G8:H8"/>
    <mergeCell ref="G9:H9"/>
    <mergeCell ref="E10:F11"/>
    <mergeCell ref="G10:H10"/>
    <mergeCell ref="I10:K10"/>
    <mergeCell ref="L10:N10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U6:AU7"/>
    <mergeCell ref="AV6:AV7"/>
    <mergeCell ref="AY10:BA10"/>
    <mergeCell ref="BB10:BD10"/>
    <mergeCell ref="BE10:BG10"/>
    <mergeCell ref="BH10:BJ10"/>
    <mergeCell ref="BK10:BM10"/>
    <mergeCell ref="G11:H11"/>
    <mergeCell ref="I11:K11"/>
    <mergeCell ref="L11:N11"/>
    <mergeCell ref="O11:Q11"/>
    <mergeCell ref="R11:T11"/>
    <mergeCell ref="AG10:AI10"/>
    <mergeCell ref="AJ10:AL10"/>
    <mergeCell ref="AM10:AO10"/>
    <mergeCell ref="AP10:AR10"/>
    <mergeCell ref="AS10:AU10"/>
    <mergeCell ref="AV10:AX10"/>
    <mergeCell ref="O10:Q10"/>
    <mergeCell ref="R10:T10"/>
    <mergeCell ref="U10:W10"/>
    <mergeCell ref="X10:Z10"/>
    <mergeCell ref="AA10:AC10"/>
    <mergeCell ref="AD10:AF10"/>
    <mergeCell ref="BE11:BG11"/>
    <mergeCell ref="BH11:BJ11"/>
    <mergeCell ref="BK11:BM11"/>
    <mergeCell ref="E12:H12"/>
    <mergeCell ref="I12:K12"/>
    <mergeCell ref="L12:N12"/>
    <mergeCell ref="O12:Q12"/>
    <mergeCell ref="R12:T12"/>
    <mergeCell ref="U12:W12"/>
    <mergeCell ref="X12:Z12"/>
    <mergeCell ref="AM11:AO11"/>
    <mergeCell ref="AP11:AR11"/>
    <mergeCell ref="AS11:AU11"/>
    <mergeCell ref="AV11:AX11"/>
    <mergeCell ref="AY11:BA11"/>
    <mergeCell ref="BB11:BD11"/>
    <mergeCell ref="U11:W11"/>
    <mergeCell ref="X11:Z11"/>
    <mergeCell ref="AA11:AC11"/>
    <mergeCell ref="AD11:AF11"/>
    <mergeCell ref="AG11:AI11"/>
    <mergeCell ref="AJ11:AL11"/>
    <mergeCell ref="BK12:BM12"/>
    <mergeCell ref="AS12:AU12"/>
    <mergeCell ref="AV12:AX12"/>
    <mergeCell ref="AY12:BA12"/>
    <mergeCell ref="A13:C17"/>
    <mergeCell ref="D13:D17"/>
    <mergeCell ref="E13:F14"/>
    <mergeCell ref="G13:H13"/>
    <mergeCell ref="G14:H14"/>
    <mergeCell ref="E15:F16"/>
    <mergeCell ref="G15:H15"/>
    <mergeCell ref="I15:K15"/>
    <mergeCell ref="L15:N15"/>
    <mergeCell ref="BB12:BD12"/>
    <mergeCell ref="BE12:BG12"/>
    <mergeCell ref="BH12:BJ12"/>
    <mergeCell ref="AA12:AC12"/>
    <mergeCell ref="AD12:AF12"/>
    <mergeCell ref="AG12:AI12"/>
    <mergeCell ref="AJ12:AL12"/>
    <mergeCell ref="AM12:AO12"/>
    <mergeCell ref="AP12:AR12"/>
    <mergeCell ref="AY15:BA15"/>
    <mergeCell ref="BB15:BD15"/>
    <mergeCell ref="BE15:BG15"/>
    <mergeCell ref="BH15:BJ15"/>
    <mergeCell ref="BK15:BM15"/>
    <mergeCell ref="G16:H16"/>
    <mergeCell ref="I16:K16"/>
    <mergeCell ref="L16:N16"/>
    <mergeCell ref="O16:Q16"/>
    <mergeCell ref="R16:T16"/>
    <mergeCell ref="AG15:AI15"/>
    <mergeCell ref="AJ15:AL15"/>
    <mergeCell ref="AM15:AO15"/>
    <mergeCell ref="AP15:AR15"/>
    <mergeCell ref="AS15:AU15"/>
    <mergeCell ref="AV15:AX15"/>
    <mergeCell ref="O15:Q15"/>
    <mergeCell ref="R15:T15"/>
    <mergeCell ref="U15:W15"/>
    <mergeCell ref="X15:Z15"/>
    <mergeCell ref="AA15:AC15"/>
    <mergeCell ref="AD15:AF15"/>
    <mergeCell ref="BE16:BG16"/>
    <mergeCell ref="BH16:BJ16"/>
    <mergeCell ref="BK16:BM16"/>
    <mergeCell ref="E17:H17"/>
    <mergeCell ref="I17:K17"/>
    <mergeCell ref="L17:N17"/>
    <mergeCell ref="O17:Q17"/>
    <mergeCell ref="R17:T17"/>
    <mergeCell ref="U17:W17"/>
    <mergeCell ref="X17:Z17"/>
    <mergeCell ref="AM16:AO16"/>
    <mergeCell ref="AP16:AR16"/>
    <mergeCell ref="AS16:AU16"/>
    <mergeCell ref="AV16:AX16"/>
    <mergeCell ref="AY16:BA16"/>
    <mergeCell ref="BB16:BD16"/>
    <mergeCell ref="U16:W16"/>
    <mergeCell ref="X16:Z16"/>
    <mergeCell ref="AA16:AC16"/>
    <mergeCell ref="AD16:AF16"/>
    <mergeCell ref="AG16:AI16"/>
    <mergeCell ref="AJ16:AL16"/>
    <mergeCell ref="BK17:BM17"/>
    <mergeCell ref="AS17:AU17"/>
    <mergeCell ref="AV17:AX17"/>
    <mergeCell ref="AY17:BA17"/>
    <mergeCell ref="A18:C23"/>
    <mergeCell ref="D18:D23"/>
    <mergeCell ref="E18:F20"/>
    <mergeCell ref="G18:H20"/>
    <mergeCell ref="I18:I20"/>
    <mergeCell ref="J18:J20"/>
    <mergeCell ref="K18:K20"/>
    <mergeCell ref="L18:L20"/>
    <mergeCell ref="M18:M20"/>
    <mergeCell ref="BB17:BD17"/>
    <mergeCell ref="BE17:BG17"/>
    <mergeCell ref="BH17:BJ17"/>
    <mergeCell ref="AA17:AC17"/>
    <mergeCell ref="AD17:AF17"/>
    <mergeCell ref="AG17:AI17"/>
    <mergeCell ref="AJ17:AL17"/>
    <mergeCell ref="AM17:AO17"/>
    <mergeCell ref="AP17:AR17"/>
    <mergeCell ref="T18:T20"/>
    <mergeCell ref="U18:U20"/>
    <mergeCell ref="V18:V20"/>
    <mergeCell ref="W18:W20"/>
    <mergeCell ref="X18:X20"/>
    <mergeCell ref="Y18:Y20"/>
    <mergeCell ref="N18:N20"/>
    <mergeCell ref="O18:O20"/>
    <mergeCell ref="P18:P20"/>
    <mergeCell ref="Q18:Q20"/>
    <mergeCell ref="R18:R20"/>
    <mergeCell ref="S18:S20"/>
    <mergeCell ref="AF18:AF20"/>
    <mergeCell ref="AG18:AG20"/>
    <mergeCell ref="AH18:AH20"/>
    <mergeCell ref="AI18:AI20"/>
    <mergeCell ref="AJ18:AJ20"/>
    <mergeCell ref="AK18:AK20"/>
    <mergeCell ref="Z18:Z20"/>
    <mergeCell ref="AA18:AA20"/>
    <mergeCell ref="AB18:AB20"/>
    <mergeCell ref="AC18:AC20"/>
    <mergeCell ref="AD18:AD20"/>
    <mergeCell ref="AE18:AE20"/>
    <mergeCell ref="AT18:AT20"/>
    <mergeCell ref="AU18:AU20"/>
    <mergeCell ref="AV18:AV20"/>
    <mergeCell ref="AW18:AW20"/>
    <mergeCell ref="AL18:AL20"/>
    <mergeCell ref="AM18:AM20"/>
    <mergeCell ref="AN18:AN20"/>
    <mergeCell ref="AO18:AO20"/>
    <mergeCell ref="AP18:AP20"/>
    <mergeCell ref="AQ18:AQ20"/>
    <mergeCell ref="BJ18:BJ20"/>
    <mergeCell ref="BK18:BK20"/>
    <mergeCell ref="BL18:BL20"/>
    <mergeCell ref="BM18:BM20"/>
    <mergeCell ref="E21:F23"/>
    <mergeCell ref="G21:H23"/>
    <mergeCell ref="I21:K23"/>
    <mergeCell ref="L21:N23"/>
    <mergeCell ref="O21:Q23"/>
    <mergeCell ref="R21:T23"/>
    <mergeCell ref="BD18:BD20"/>
    <mergeCell ref="BE18:BE20"/>
    <mergeCell ref="BF18:BF20"/>
    <mergeCell ref="BG18:BG20"/>
    <mergeCell ref="BH18:BH20"/>
    <mergeCell ref="BI18:BI20"/>
    <mergeCell ref="AX18:AX20"/>
    <mergeCell ref="AY18:AY20"/>
    <mergeCell ref="AZ18:AZ20"/>
    <mergeCell ref="BA18:BA20"/>
    <mergeCell ref="BB18:BB20"/>
    <mergeCell ref="BC18:BC20"/>
    <mergeCell ref="AR18:AR20"/>
    <mergeCell ref="AS18:AS20"/>
    <mergeCell ref="G24:H26"/>
    <mergeCell ref="I24:I26"/>
    <mergeCell ref="J24:J26"/>
    <mergeCell ref="K24:K26"/>
    <mergeCell ref="AM21:AO23"/>
    <mergeCell ref="AP21:AR23"/>
    <mergeCell ref="AS21:AU23"/>
    <mergeCell ref="AV21:AX23"/>
    <mergeCell ref="AY21:BA23"/>
    <mergeCell ref="U21:W23"/>
    <mergeCell ref="X21:Z23"/>
    <mergeCell ref="AA21:AC23"/>
    <mergeCell ref="AD21:AF23"/>
    <mergeCell ref="AG21:AI23"/>
    <mergeCell ref="AJ21:AL23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BE21:BG23"/>
    <mergeCell ref="BH21:BJ23"/>
    <mergeCell ref="BK21:BM23"/>
    <mergeCell ref="BB21:BD23"/>
    <mergeCell ref="X24:X26"/>
    <mergeCell ref="Y24:Y26"/>
    <mergeCell ref="Z24:Z26"/>
    <mergeCell ref="AA24:AA26"/>
    <mergeCell ref="AB24:AB26"/>
    <mergeCell ref="AC24:AC26"/>
    <mergeCell ref="AV24:AV26"/>
    <mergeCell ref="AW24:AW26"/>
    <mergeCell ref="AX24:AX26"/>
    <mergeCell ref="AY24:AY26"/>
    <mergeCell ref="AZ24:AZ26"/>
    <mergeCell ref="BA24:BA26"/>
    <mergeCell ref="AP24:AP26"/>
    <mergeCell ref="AQ24:AQ26"/>
    <mergeCell ref="AR24:AR26"/>
    <mergeCell ref="AS24:AS26"/>
    <mergeCell ref="AT24:AT26"/>
    <mergeCell ref="AU24:AU26"/>
    <mergeCell ref="BH24:BH26"/>
    <mergeCell ref="BI24:BI26"/>
    <mergeCell ref="U24:U26"/>
    <mergeCell ref="V24:V26"/>
    <mergeCell ref="W24:W26"/>
    <mergeCell ref="AJ24:AJ26"/>
    <mergeCell ref="AK24:AK26"/>
    <mergeCell ref="AL24:AL26"/>
    <mergeCell ref="AM24:AM26"/>
    <mergeCell ref="AN24:AN26"/>
    <mergeCell ref="AO24:AO26"/>
    <mergeCell ref="AD24:AD26"/>
    <mergeCell ref="AE24:AE26"/>
    <mergeCell ref="AF24:AF26"/>
    <mergeCell ref="AG24:AG26"/>
    <mergeCell ref="AH24:AH26"/>
    <mergeCell ref="AI24:AI26"/>
    <mergeCell ref="BJ24:BJ26"/>
    <mergeCell ref="BK24:BK26"/>
    <mergeCell ref="BL24:BL26"/>
    <mergeCell ref="BM24:BM26"/>
    <mergeCell ref="BB24:BB26"/>
    <mergeCell ref="BC24:BC26"/>
    <mergeCell ref="BD24:BD26"/>
    <mergeCell ref="BE24:BE26"/>
    <mergeCell ref="BF24:BF26"/>
    <mergeCell ref="BG24:BG26"/>
    <mergeCell ref="A30:D31"/>
    <mergeCell ref="E30:H30"/>
    <mergeCell ref="E31:H31"/>
    <mergeCell ref="AM27:AO29"/>
    <mergeCell ref="AP27:AR29"/>
    <mergeCell ref="AS27:AU29"/>
    <mergeCell ref="AV27:AX29"/>
    <mergeCell ref="AY27:BA29"/>
    <mergeCell ref="BB27:BD29"/>
    <mergeCell ref="U27:W29"/>
    <mergeCell ref="X27:Z29"/>
    <mergeCell ref="AA27:AC29"/>
    <mergeCell ref="AD27:AF29"/>
    <mergeCell ref="AG27:AI29"/>
    <mergeCell ref="AJ27:AL29"/>
    <mergeCell ref="E27:F29"/>
    <mergeCell ref="G27:H29"/>
    <mergeCell ref="I27:K29"/>
    <mergeCell ref="L27:N29"/>
    <mergeCell ref="O27:Q29"/>
    <mergeCell ref="R27:T29"/>
    <mergeCell ref="A24:C29"/>
    <mergeCell ref="D24:D29"/>
    <mergeCell ref="E24:F26"/>
    <mergeCell ref="F32:G32"/>
    <mergeCell ref="N32:O32"/>
    <mergeCell ref="Q32:R32"/>
    <mergeCell ref="Z32:AA32"/>
    <mergeCell ref="AC32:AD32"/>
    <mergeCell ref="AL32:AM32"/>
    <mergeCell ref="BE27:BG29"/>
    <mergeCell ref="BH27:BJ29"/>
    <mergeCell ref="BK27:BM29"/>
    <mergeCell ref="AO32:AP32"/>
    <mergeCell ref="AX32:AY32"/>
    <mergeCell ref="BA32:BB32"/>
    <mergeCell ref="A35:D35"/>
    <mergeCell ref="E35:G35"/>
    <mergeCell ref="N35:O35"/>
    <mergeCell ref="Q35:R35"/>
    <mergeCell ref="Z35:AA35"/>
    <mergeCell ref="AC35:AD35"/>
    <mergeCell ref="AL35:AM35"/>
    <mergeCell ref="AO35:AP35"/>
    <mergeCell ref="AX35:AY35"/>
    <mergeCell ref="AL36:AM36"/>
    <mergeCell ref="AO36:AP36"/>
    <mergeCell ref="AX36:AY36"/>
    <mergeCell ref="BA36:BB36"/>
    <mergeCell ref="N34:O34"/>
    <mergeCell ref="Q34:R34"/>
    <mergeCell ref="Z34:AA34"/>
    <mergeCell ref="AC34:AD34"/>
    <mergeCell ref="AL34:AM34"/>
    <mergeCell ref="AO34:AP34"/>
    <mergeCell ref="AX34:AY34"/>
    <mergeCell ref="BA34:BB34"/>
    <mergeCell ref="BA35:BB35"/>
    <mergeCell ref="BJ36:BK36"/>
    <mergeCell ref="BM36:BN36"/>
    <mergeCell ref="A37:H37"/>
    <mergeCell ref="I37:K37"/>
    <mergeCell ref="L37:N37"/>
    <mergeCell ref="O37:Q37"/>
    <mergeCell ref="R37:T37"/>
    <mergeCell ref="U37:W37"/>
    <mergeCell ref="X37:Z37"/>
    <mergeCell ref="AA37:AC37"/>
    <mergeCell ref="BE37:BG37"/>
    <mergeCell ref="BH37:BJ37"/>
    <mergeCell ref="BK37:BM37"/>
    <mergeCell ref="AD37:AF37"/>
    <mergeCell ref="AG37:AI37"/>
    <mergeCell ref="AJ37:AL37"/>
    <mergeCell ref="AM37:AO37"/>
    <mergeCell ref="AP37:AR37"/>
    <mergeCell ref="AS37:AU37"/>
    <mergeCell ref="F36:G36"/>
    <mergeCell ref="N36:O36"/>
    <mergeCell ref="Q36:R36"/>
    <mergeCell ref="Z36:AA36"/>
    <mergeCell ref="AC36:AD36"/>
    <mergeCell ref="A38:D39"/>
    <mergeCell ref="E38:F38"/>
    <mergeCell ref="G38:H38"/>
    <mergeCell ref="I38:I39"/>
    <mergeCell ref="J38:J39"/>
    <mergeCell ref="K38:K39"/>
    <mergeCell ref="AV37:AX37"/>
    <mergeCell ref="AY37:BA37"/>
    <mergeCell ref="BB37:BD37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P38:P39"/>
    <mergeCell ref="Q38:Q39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BA38:BA39"/>
    <mergeCell ref="AP38:AP39"/>
    <mergeCell ref="AQ38:AQ39"/>
    <mergeCell ref="AR38:AR39"/>
    <mergeCell ref="AS38:AS39"/>
    <mergeCell ref="AT38:AT39"/>
    <mergeCell ref="AU38:AU39"/>
    <mergeCell ref="AJ38:AJ39"/>
    <mergeCell ref="AK38:AK39"/>
    <mergeCell ref="AL38:AL39"/>
    <mergeCell ref="AM38:AM39"/>
    <mergeCell ref="AN38:AN39"/>
    <mergeCell ref="AO38:AO39"/>
    <mergeCell ref="A40:A45"/>
    <mergeCell ref="B40:B41"/>
    <mergeCell ref="B42:B45"/>
    <mergeCell ref="A46:H48"/>
    <mergeCell ref="I46:BM48"/>
    <mergeCell ref="CX47:DM47"/>
    <mergeCell ref="CX48:DM48"/>
    <mergeCell ref="BH38:BH39"/>
    <mergeCell ref="BI38:BI39"/>
    <mergeCell ref="BJ38:BJ39"/>
    <mergeCell ref="BK38:BK39"/>
    <mergeCell ref="BL38:BL39"/>
    <mergeCell ref="BM38:BM39"/>
    <mergeCell ref="BB38:BB39"/>
    <mergeCell ref="BC38:BC39"/>
    <mergeCell ref="BD38:BD39"/>
    <mergeCell ref="BE38:BE39"/>
    <mergeCell ref="BF38:BF39"/>
    <mergeCell ref="BG38:BG39"/>
    <mergeCell ref="AV38:AV39"/>
    <mergeCell ref="AW38:AW39"/>
    <mergeCell ref="AX38:AX39"/>
    <mergeCell ref="AY38:AY39"/>
    <mergeCell ref="AZ38:AZ39"/>
    <mergeCell ref="CX49:DM49"/>
    <mergeCell ref="AG52:BA53"/>
    <mergeCell ref="BH52:CE53"/>
    <mergeCell ref="A54:H54"/>
    <mergeCell ref="I54:K54"/>
    <mergeCell ref="L54:N54"/>
    <mergeCell ref="O54:Q54"/>
    <mergeCell ref="R54:T54"/>
    <mergeCell ref="U54:W54"/>
    <mergeCell ref="X54:Z54"/>
    <mergeCell ref="A57:C61"/>
    <mergeCell ref="D57:D61"/>
    <mergeCell ref="E57:F58"/>
    <mergeCell ref="G57:H57"/>
    <mergeCell ref="G58:H58"/>
    <mergeCell ref="E59:F60"/>
    <mergeCell ref="G59:H59"/>
    <mergeCell ref="R55:R56"/>
    <mergeCell ref="S55:S56"/>
    <mergeCell ref="L55:L56"/>
    <mergeCell ref="M55:M56"/>
    <mergeCell ref="N55:N56"/>
    <mergeCell ref="O55:O56"/>
    <mergeCell ref="P55:P56"/>
    <mergeCell ref="Q55:Q56"/>
    <mergeCell ref="A55:C56"/>
    <mergeCell ref="D55:D56"/>
    <mergeCell ref="E55:H56"/>
    <mergeCell ref="I55:I56"/>
    <mergeCell ref="J55:J56"/>
    <mergeCell ref="K55:K56"/>
    <mergeCell ref="I59:K59"/>
    <mergeCell ref="L59:N59"/>
    <mergeCell ref="O59:Q59"/>
    <mergeCell ref="R59:T59"/>
    <mergeCell ref="U59:W59"/>
    <mergeCell ref="X59:Z59"/>
    <mergeCell ref="X55:X56"/>
    <mergeCell ref="Y55:Y56"/>
    <mergeCell ref="Z55:Z56"/>
    <mergeCell ref="T55:T56"/>
    <mergeCell ref="U55:U56"/>
    <mergeCell ref="V55:V56"/>
    <mergeCell ref="W55:W56"/>
    <mergeCell ref="X60:Z60"/>
    <mergeCell ref="E61:H61"/>
    <mergeCell ref="I61:K61"/>
    <mergeCell ref="L61:N61"/>
    <mergeCell ref="O61:Q61"/>
    <mergeCell ref="R61:T61"/>
    <mergeCell ref="U61:W61"/>
    <mergeCell ref="X61:Z61"/>
    <mergeCell ref="G60:H60"/>
    <mergeCell ref="I60:K60"/>
    <mergeCell ref="L60:N60"/>
    <mergeCell ref="O60:Q60"/>
    <mergeCell ref="R60:T60"/>
    <mergeCell ref="U60:W60"/>
    <mergeCell ref="I64:K64"/>
    <mergeCell ref="L64:N64"/>
    <mergeCell ref="O64:Q64"/>
    <mergeCell ref="R64:T64"/>
    <mergeCell ref="U64:W64"/>
    <mergeCell ref="X64:Z64"/>
    <mergeCell ref="A62:C66"/>
    <mergeCell ref="D62:D66"/>
    <mergeCell ref="E62:F63"/>
    <mergeCell ref="G62:H62"/>
    <mergeCell ref="G63:H63"/>
    <mergeCell ref="E64:F65"/>
    <mergeCell ref="G64:H64"/>
    <mergeCell ref="G65:H65"/>
    <mergeCell ref="E66:H66"/>
    <mergeCell ref="I66:K66"/>
    <mergeCell ref="L66:N66"/>
    <mergeCell ref="O66:Q66"/>
    <mergeCell ref="R66:T66"/>
    <mergeCell ref="U66:W66"/>
    <mergeCell ref="X66:Z66"/>
    <mergeCell ref="I65:K65"/>
    <mergeCell ref="L65:N65"/>
    <mergeCell ref="O65:Q65"/>
    <mergeCell ref="R65:T65"/>
    <mergeCell ref="U65:W65"/>
    <mergeCell ref="X65:Z65"/>
    <mergeCell ref="W67:W69"/>
    <mergeCell ref="X67:X69"/>
    <mergeCell ref="Y67:Y69"/>
    <mergeCell ref="Z67:Z69"/>
    <mergeCell ref="E70:F72"/>
    <mergeCell ref="G70:H72"/>
    <mergeCell ref="I70:K72"/>
    <mergeCell ref="L70:N72"/>
    <mergeCell ref="O70:Q72"/>
    <mergeCell ref="R70:T72"/>
    <mergeCell ref="Q67:Q69"/>
    <mergeCell ref="R67:R69"/>
    <mergeCell ref="S67:S69"/>
    <mergeCell ref="T67:T69"/>
    <mergeCell ref="U67:U69"/>
    <mergeCell ref="V67:V69"/>
    <mergeCell ref="K67:K69"/>
    <mergeCell ref="L67:L69"/>
    <mergeCell ref="M67:M69"/>
    <mergeCell ref="N67:N69"/>
    <mergeCell ref="O67:O69"/>
    <mergeCell ref="P67:P69"/>
    <mergeCell ref="E67:F69"/>
    <mergeCell ref="G67:H69"/>
    <mergeCell ref="O73:O75"/>
    <mergeCell ref="P73:P75"/>
    <mergeCell ref="Q73:Q75"/>
    <mergeCell ref="R73:R75"/>
    <mergeCell ref="U70:W72"/>
    <mergeCell ref="X70:Z72"/>
    <mergeCell ref="A73:C78"/>
    <mergeCell ref="D73:D78"/>
    <mergeCell ref="E73:F75"/>
    <mergeCell ref="G73:H75"/>
    <mergeCell ref="I73:I75"/>
    <mergeCell ref="J73:J75"/>
    <mergeCell ref="K73:K75"/>
    <mergeCell ref="L73:L75"/>
    <mergeCell ref="A67:C72"/>
    <mergeCell ref="D67:D72"/>
    <mergeCell ref="I67:I69"/>
    <mergeCell ref="J67:J69"/>
    <mergeCell ref="A79:D80"/>
    <mergeCell ref="E79:H79"/>
    <mergeCell ref="E80:H80"/>
    <mergeCell ref="A85:H85"/>
    <mergeCell ref="I85:K85"/>
    <mergeCell ref="L85:N85"/>
    <mergeCell ref="Y73:Y75"/>
    <mergeCell ref="Z73:Z75"/>
    <mergeCell ref="E76:F78"/>
    <mergeCell ref="G76:H78"/>
    <mergeCell ref="I76:K78"/>
    <mergeCell ref="L76:N78"/>
    <mergeCell ref="O76:Q78"/>
    <mergeCell ref="R76:T78"/>
    <mergeCell ref="U76:W78"/>
    <mergeCell ref="X76:Z78"/>
    <mergeCell ref="S73:S75"/>
    <mergeCell ref="T73:T75"/>
    <mergeCell ref="U73:U75"/>
    <mergeCell ref="V73:V75"/>
    <mergeCell ref="W73:W75"/>
    <mergeCell ref="X73:X75"/>
    <mergeCell ref="M73:M75"/>
    <mergeCell ref="N73:N75"/>
    <mergeCell ref="O85:Q85"/>
    <mergeCell ref="R85:T85"/>
    <mergeCell ref="U85:W85"/>
    <mergeCell ref="X85:Z85"/>
    <mergeCell ref="A86:D87"/>
    <mergeCell ref="E86:F86"/>
    <mergeCell ref="G86:H86"/>
    <mergeCell ref="I86:I87"/>
    <mergeCell ref="J86:J87"/>
    <mergeCell ref="K86:K87"/>
    <mergeCell ref="A94:H96"/>
    <mergeCell ref="I94:Z96"/>
    <mergeCell ref="A101:U102"/>
    <mergeCell ref="X86:X87"/>
    <mergeCell ref="Y86:Y87"/>
    <mergeCell ref="Z86:Z87"/>
    <mergeCell ref="A88:A93"/>
    <mergeCell ref="B88:B89"/>
    <mergeCell ref="B90:B93"/>
    <mergeCell ref="R86:R87"/>
    <mergeCell ref="S86:S87"/>
    <mergeCell ref="T86:T87"/>
    <mergeCell ref="U86:U87"/>
    <mergeCell ref="V86:V87"/>
    <mergeCell ref="W86:W87"/>
    <mergeCell ref="L86:L87"/>
    <mergeCell ref="M86:M87"/>
    <mergeCell ref="N86:N87"/>
    <mergeCell ref="O86:O87"/>
    <mergeCell ref="P86:P87"/>
    <mergeCell ref="Q86:Q87"/>
  </mergeCells>
  <printOptions horizontalCentered="1"/>
  <pageMargins left="0" right="0" top="0.78740157480314965" bottom="0" header="0" footer="0"/>
  <pageSetup paperSize="8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3"/>
  <sheetViews>
    <sheetView view="pageBreakPreview" zoomScale="55" zoomScaleNormal="100" zoomScaleSheetLayoutView="55" workbookViewId="0">
      <pane xSplit="28320" topLeftCell="AP1"/>
      <selection activeCell="D97" sqref="D97"/>
      <selection pane="topRight" activeCell="AP1" sqref="AP1"/>
    </sheetView>
  </sheetViews>
  <sheetFormatPr defaultRowHeight="12.75" x14ac:dyDescent="0.2"/>
  <cols>
    <col min="1" max="2" width="6" style="591" customWidth="1"/>
    <col min="3" max="3" width="7.42578125" style="591" customWidth="1"/>
    <col min="4" max="4" width="26.28515625" style="591" customWidth="1"/>
    <col min="5" max="5" width="10.5703125" style="591" customWidth="1"/>
    <col min="6" max="6" width="8.7109375" style="591" customWidth="1"/>
    <col min="7" max="7" width="8.42578125" style="591" customWidth="1"/>
    <col min="8" max="8" width="7" style="591" customWidth="1"/>
    <col min="9" max="9" width="11.140625" style="591" customWidth="1"/>
    <col min="10" max="10" width="12.85546875" style="591" customWidth="1"/>
    <col min="11" max="11" width="12.42578125" style="591" customWidth="1"/>
    <col min="12" max="12" width="11.140625" style="591" customWidth="1"/>
    <col min="13" max="14" width="14" style="591" customWidth="1"/>
    <col min="15" max="15" width="11.140625" style="591" customWidth="1"/>
    <col min="16" max="17" width="12.5703125" style="591" customWidth="1"/>
    <col min="18" max="18" width="11.140625" style="591" customWidth="1"/>
    <col min="19" max="19" width="12" style="591" customWidth="1"/>
    <col min="20" max="20" width="11.28515625" style="591" customWidth="1"/>
    <col min="21" max="21" width="11.140625" style="591" customWidth="1"/>
    <col min="22" max="22" width="13" style="591" customWidth="1"/>
    <col min="23" max="23" width="10" style="591" customWidth="1"/>
    <col min="24" max="24" width="11.140625" style="591" customWidth="1"/>
    <col min="25" max="25" width="11.28515625" style="591" customWidth="1"/>
    <col min="26" max="26" width="12.5703125" style="591" customWidth="1"/>
    <col min="27" max="27" width="11.140625" style="591" customWidth="1"/>
    <col min="28" max="28" width="13.42578125" style="591" customWidth="1"/>
    <col min="29" max="29" width="13.5703125" style="591" customWidth="1"/>
    <col min="30" max="30" width="10.5703125" style="591" customWidth="1"/>
    <col min="31" max="31" width="14.42578125" style="591" customWidth="1"/>
    <col min="32" max="33" width="11.140625" style="591" customWidth="1"/>
    <col min="34" max="34" width="14.28515625" style="591" customWidth="1"/>
    <col min="35" max="36" width="11.140625" style="591" customWidth="1"/>
    <col min="37" max="37" width="14.7109375" style="591" customWidth="1"/>
    <col min="38" max="39" width="11.140625" style="591" customWidth="1"/>
    <col min="40" max="40" width="12.28515625" style="591" customWidth="1"/>
    <col min="41" max="41" width="13.28515625" style="591" customWidth="1"/>
    <col min="42" max="42" width="11.140625" style="591" customWidth="1"/>
    <col min="43" max="44" width="12.28515625" style="591" customWidth="1"/>
    <col min="45" max="45" width="11.140625" style="591" customWidth="1"/>
    <col min="46" max="46" width="12.140625" style="591" customWidth="1"/>
    <col min="47" max="48" width="11.85546875" style="591" customWidth="1"/>
    <col min="49" max="49" width="12.5703125" style="591" customWidth="1"/>
    <col min="50" max="50" width="12.28515625" style="591" customWidth="1"/>
    <col min="51" max="51" width="12.85546875" style="591" customWidth="1"/>
    <col min="52" max="52" width="12.28515625" style="591" customWidth="1"/>
    <col min="53" max="53" width="14.140625" style="591" customWidth="1"/>
    <col min="54" max="54" width="9.42578125" style="591" customWidth="1"/>
    <col min="55" max="55" width="12.28515625" style="591" customWidth="1"/>
    <col min="56" max="57" width="11.140625" style="591" customWidth="1"/>
    <col min="58" max="58" width="12.85546875" style="591" customWidth="1"/>
    <col min="59" max="60" width="11.140625" style="591" customWidth="1"/>
    <col min="61" max="61" width="13.28515625" style="591" customWidth="1"/>
    <col min="62" max="62" width="11.140625" style="591" customWidth="1"/>
    <col min="63" max="63" width="9.7109375" style="591" customWidth="1"/>
    <col min="64" max="64" width="12.5703125" style="591" customWidth="1"/>
    <col min="65" max="66" width="11.140625" style="591" customWidth="1"/>
    <col min="67" max="67" width="13" style="591" customWidth="1"/>
    <col min="68" max="68" width="11.140625" style="591" customWidth="1"/>
    <col min="69" max="69" width="9.42578125" style="591" customWidth="1"/>
    <col min="70" max="70" width="12.7109375" style="591" customWidth="1"/>
    <col min="71" max="71" width="13.5703125" style="591" customWidth="1"/>
    <col min="72" max="74" width="11.140625" style="591" customWidth="1"/>
    <col min="75" max="76" width="12.5703125" style="591" customWidth="1"/>
    <col min="77" max="77" width="11.140625" style="591" customWidth="1"/>
    <col min="78" max="78" width="12.5703125" style="591" customWidth="1"/>
    <col min="79" max="79" width="12.28515625" style="591" customWidth="1"/>
    <col min="80" max="80" width="11.140625" style="591" customWidth="1"/>
    <col min="81" max="82" width="12.5703125" style="591" customWidth="1"/>
    <col min="83" max="83" width="11.140625" style="591" customWidth="1"/>
    <col min="84" max="252" width="9.140625" style="591"/>
    <col min="253" max="254" width="3.28515625" style="591" customWidth="1"/>
    <col min="255" max="255" width="7.42578125" style="591" customWidth="1"/>
    <col min="256" max="256" width="21.140625" style="591" customWidth="1"/>
    <col min="257" max="260" width="5.85546875" style="591" customWidth="1"/>
    <col min="261" max="272" width="7.42578125" style="591" customWidth="1"/>
    <col min="273" max="274" width="8" style="591" customWidth="1"/>
    <col min="275" max="508" width="9.140625" style="591"/>
    <col min="509" max="510" width="3.28515625" style="591" customWidth="1"/>
    <col min="511" max="511" width="7.42578125" style="591" customWidth="1"/>
    <col min="512" max="512" width="21.140625" style="591" customWidth="1"/>
    <col min="513" max="516" width="5.85546875" style="591" customWidth="1"/>
    <col min="517" max="528" width="7.42578125" style="591" customWidth="1"/>
    <col min="529" max="530" width="8" style="591" customWidth="1"/>
    <col min="531" max="764" width="9.140625" style="591"/>
    <col min="765" max="766" width="3.28515625" style="591" customWidth="1"/>
    <col min="767" max="767" width="7.42578125" style="591" customWidth="1"/>
    <col min="768" max="768" width="21.140625" style="591" customWidth="1"/>
    <col min="769" max="772" width="5.85546875" style="591" customWidth="1"/>
    <col min="773" max="784" width="7.42578125" style="591" customWidth="1"/>
    <col min="785" max="786" width="8" style="591" customWidth="1"/>
    <col min="787" max="1020" width="9.140625" style="591"/>
    <col min="1021" max="1022" width="3.28515625" style="591" customWidth="1"/>
    <col min="1023" max="1023" width="7.42578125" style="591" customWidth="1"/>
    <col min="1024" max="1024" width="21.140625" style="591" customWidth="1"/>
    <col min="1025" max="1028" width="5.85546875" style="591" customWidth="1"/>
    <col min="1029" max="1040" width="7.42578125" style="591" customWidth="1"/>
    <col min="1041" max="1042" width="8" style="591" customWidth="1"/>
    <col min="1043" max="1276" width="9.140625" style="591"/>
    <col min="1277" max="1278" width="3.28515625" style="591" customWidth="1"/>
    <col min="1279" max="1279" width="7.42578125" style="591" customWidth="1"/>
    <col min="1280" max="1280" width="21.140625" style="591" customWidth="1"/>
    <col min="1281" max="1284" width="5.85546875" style="591" customWidth="1"/>
    <col min="1285" max="1296" width="7.42578125" style="591" customWidth="1"/>
    <col min="1297" max="1298" width="8" style="591" customWidth="1"/>
    <col min="1299" max="1532" width="9.140625" style="591"/>
    <col min="1533" max="1534" width="3.28515625" style="591" customWidth="1"/>
    <col min="1535" max="1535" width="7.42578125" style="591" customWidth="1"/>
    <col min="1536" max="1536" width="21.140625" style="591" customWidth="1"/>
    <col min="1537" max="1540" width="5.85546875" style="591" customWidth="1"/>
    <col min="1541" max="1552" width="7.42578125" style="591" customWidth="1"/>
    <col min="1553" max="1554" width="8" style="591" customWidth="1"/>
    <col min="1555" max="1788" width="9.140625" style="591"/>
    <col min="1789" max="1790" width="3.28515625" style="591" customWidth="1"/>
    <col min="1791" max="1791" width="7.42578125" style="591" customWidth="1"/>
    <col min="1792" max="1792" width="21.140625" style="591" customWidth="1"/>
    <col min="1793" max="1796" width="5.85546875" style="591" customWidth="1"/>
    <col min="1797" max="1808" width="7.42578125" style="591" customWidth="1"/>
    <col min="1809" max="1810" width="8" style="591" customWidth="1"/>
    <col min="1811" max="2044" width="9.140625" style="591"/>
    <col min="2045" max="2046" width="3.28515625" style="591" customWidth="1"/>
    <col min="2047" max="2047" width="7.42578125" style="591" customWidth="1"/>
    <col min="2048" max="2048" width="21.140625" style="591" customWidth="1"/>
    <col min="2049" max="2052" width="5.85546875" style="591" customWidth="1"/>
    <col min="2053" max="2064" width="7.42578125" style="591" customWidth="1"/>
    <col min="2065" max="2066" width="8" style="591" customWidth="1"/>
    <col min="2067" max="2300" width="9.140625" style="591"/>
    <col min="2301" max="2302" width="3.28515625" style="591" customWidth="1"/>
    <col min="2303" max="2303" width="7.42578125" style="591" customWidth="1"/>
    <col min="2304" max="2304" width="21.140625" style="591" customWidth="1"/>
    <col min="2305" max="2308" width="5.85546875" style="591" customWidth="1"/>
    <col min="2309" max="2320" width="7.42578125" style="591" customWidth="1"/>
    <col min="2321" max="2322" width="8" style="591" customWidth="1"/>
    <col min="2323" max="2556" width="9.140625" style="591"/>
    <col min="2557" max="2558" width="3.28515625" style="591" customWidth="1"/>
    <col min="2559" max="2559" width="7.42578125" style="591" customWidth="1"/>
    <col min="2560" max="2560" width="21.140625" style="591" customWidth="1"/>
    <col min="2561" max="2564" width="5.85546875" style="591" customWidth="1"/>
    <col min="2565" max="2576" width="7.42578125" style="591" customWidth="1"/>
    <col min="2577" max="2578" width="8" style="591" customWidth="1"/>
    <col min="2579" max="2812" width="9.140625" style="591"/>
    <col min="2813" max="2814" width="3.28515625" style="591" customWidth="1"/>
    <col min="2815" max="2815" width="7.42578125" style="591" customWidth="1"/>
    <col min="2816" max="2816" width="21.140625" style="591" customWidth="1"/>
    <col min="2817" max="2820" width="5.85546875" style="591" customWidth="1"/>
    <col min="2821" max="2832" width="7.42578125" style="591" customWidth="1"/>
    <col min="2833" max="2834" width="8" style="591" customWidth="1"/>
    <col min="2835" max="3068" width="9.140625" style="591"/>
    <col min="3069" max="3070" width="3.28515625" style="591" customWidth="1"/>
    <col min="3071" max="3071" width="7.42578125" style="591" customWidth="1"/>
    <col min="3072" max="3072" width="21.140625" style="591" customWidth="1"/>
    <col min="3073" max="3076" width="5.85546875" style="591" customWidth="1"/>
    <col min="3077" max="3088" width="7.42578125" style="591" customWidth="1"/>
    <col min="3089" max="3090" width="8" style="591" customWidth="1"/>
    <col min="3091" max="3324" width="9.140625" style="591"/>
    <col min="3325" max="3326" width="3.28515625" style="591" customWidth="1"/>
    <col min="3327" max="3327" width="7.42578125" style="591" customWidth="1"/>
    <col min="3328" max="3328" width="21.140625" style="591" customWidth="1"/>
    <col min="3329" max="3332" width="5.85546875" style="591" customWidth="1"/>
    <col min="3333" max="3344" width="7.42578125" style="591" customWidth="1"/>
    <col min="3345" max="3346" width="8" style="591" customWidth="1"/>
    <col min="3347" max="3580" width="9.140625" style="591"/>
    <col min="3581" max="3582" width="3.28515625" style="591" customWidth="1"/>
    <col min="3583" max="3583" width="7.42578125" style="591" customWidth="1"/>
    <col min="3584" max="3584" width="21.140625" style="591" customWidth="1"/>
    <col min="3585" max="3588" width="5.85546875" style="591" customWidth="1"/>
    <col min="3589" max="3600" width="7.42578125" style="591" customWidth="1"/>
    <col min="3601" max="3602" width="8" style="591" customWidth="1"/>
    <col min="3603" max="3836" width="9.140625" style="591"/>
    <col min="3837" max="3838" width="3.28515625" style="591" customWidth="1"/>
    <col min="3839" max="3839" width="7.42578125" style="591" customWidth="1"/>
    <col min="3840" max="3840" width="21.140625" style="591" customWidth="1"/>
    <col min="3841" max="3844" width="5.85546875" style="591" customWidth="1"/>
    <col min="3845" max="3856" width="7.42578125" style="591" customWidth="1"/>
    <col min="3857" max="3858" width="8" style="591" customWidth="1"/>
    <col min="3859" max="4092" width="9.140625" style="591"/>
    <col min="4093" max="4094" width="3.28515625" style="591" customWidth="1"/>
    <col min="4095" max="4095" width="7.42578125" style="591" customWidth="1"/>
    <col min="4096" max="4096" width="21.140625" style="591" customWidth="1"/>
    <col min="4097" max="4100" width="5.85546875" style="591" customWidth="1"/>
    <col min="4101" max="4112" width="7.42578125" style="591" customWidth="1"/>
    <col min="4113" max="4114" width="8" style="591" customWidth="1"/>
    <col min="4115" max="4348" width="9.140625" style="591"/>
    <col min="4349" max="4350" width="3.28515625" style="591" customWidth="1"/>
    <col min="4351" max="4351" width="7.42578125" style="591" customWidth="1"/>
    <col min="4352" max="4352" width="21.140625" style="591" customWidth="1"/>
    <col min="4353" max="4356" width="5.85546875" style="591" customWidth="1"/>
    <col min="4357" max="4368" width="7.42578125" style="591" customWidth="1"/>
    <col min="4369" max="4370" width="8" style="591" customWidth="1"/>
    <col min="4371" max="4604" width="9.140625" style="591"/>
    <col min="4605" max="4606" width="3.28515625" style="591" customWidth="1"/>
    <col min="4607" max="4607" width="7.42578125" style="591" customWidth="1"/>
    <col min="4608" max="4608" width="21.140625" style="591" customWidth="1"/>
    <col min="4609" max="4612" width="5.85546875" style="591" customWidth="1"/>
    <col min="4613" max="4624" width="7.42578125" style="591" customWidth="1"/>
    <col min="4625" max="4626" width="8" style="591" customWidth="1"/>
    <col min="4627" max="4860" width="9.140625" style="591"/>
    <col min="4861" max="4862" width="3.28515625" style="591" customWidth="1"/>
    <col min="4863" max="4863" width="7.42578125" style="591" customWidth="1"/>
    <col min="4864" max="4864" width="21.140625" style="591" customWidth="1"/>
    <col min="4865" max="4868" width="5.85546875" style="591" customWidth="1"/>
    <col min="4869" max="4880" width="7.42578125" style="591" customWidth="1"/>
    <col min="4881" max="4882" width="8" style="591" customWidth="1"/>
    <col min="4883" max="5116" width="9.140625" style="591"/>
    <col min="5117" max="5118" width="3.28515625" style="591" customWidth="1"/>
    <col min="5119" max="5119" width="7.42578125" style="591" customWidth="1"/>
    <col min="5120" max="5120" width="21.140625" style="591" customWidth="1"/>
    <col min="5121" max="5124" width="5.85546875" style="591" customWidth="1"/>
    <col min="5125" max="5136" width="7.42578125" style="591" customWidth="1"/>
    <col min="5137" max="5138" width="8" style="591" customWidth="1"/>
    <col min="5139" max="5372" width="9.140625" style="591"/>
    <col min="5373" max="5374" width="3.28515625" style="591" customWidth="1"/>
    <col min="5375" max="5375" width="7.42578125" style="591" customWidth="1"/>
    <col min="5376" max="5376" width="21.140625" style="591" customWidth="1"/>
    <col min="5377" max="5380" width="5.85546875" style="591" customWidth="1"/>
    <col min="5381" max="5392" width="7.42578125" style="591" customWidth="1"/>
    <col min="5393" max="5394" width="8" style="591" customWidth="1"/>
    <col min="5395" max="5628" width="9.140625" style="591"/>
    <col min="5629" max="5630" width="3.28515625" style="591" customWidth="1"/>
    <col min="5631" max="5631" width="7.42578125" style="591" customWidth="1"/>
    <col min="5632" max="5632" width="21.140625" style="591" customWidth="1"/>
    <col min="5633" max="5636" width="5.85546875" style="591" customWidth="1"/>
    <col min="5637" max="5648" width="7.42578125" style="591" customWidth="1"/>
    <col min="5649" max="5650" width="8" style="591" customWidth="1"/>
    <col min="5651" max="5884" width="9.140625" style="591"/>
    <col min="5885" max="5886" width="3.28515625" style="591" customWidth="1"/>
    <col min="5887" max="5887" width="7.42578125" style="591" customWidth="1"/>
    <col min="5888" max="5888" width="21.140625" style="591" customWidth="1"/>
    <col min="5889" max="5892" width="5.85546875" style="591" customWidth="1"/>
    <col min="5893" max="5904" width="7.42578125" style="591" customWidth="1"/>
    <col min="5905" max="5906" width="8" style="591" customWidth="1"/>
    <col min="5907" max="6140" width="9.140625" style="591"/>
    <col min="6141" max="6142" width="3.28515625" style="591" customWidth="1"/>
    <col min="6143" max="6143" width="7.42578125" style="591" customWidth="1"/>
    <col min="6144" max="6144" width="21.140625" style="591" customWidth="1"/>
    <col min="6145" max="6148" width="5.85546875" style="591" customWidth="1"/>
    <col min="6149" max="6160" width="7.42578125" style="591" customWidth="1"/>
    <col min="6161" max="6162" width="8" style="591" customWidth="1"/>
    <col min="6163" max="6396" width="9.140625" style="591"/>
    <col min="6397" max="6398" width="3.28515625" style="591" customWidth="1"/>
    <col min="6399" max="6399" width="7.42578125" style="591" customWidth="1"/>
    <col min="6400" max="6400" width="21.140625" style="591" customWidth="1"/>
    <col min="6401" max="6404" width="5.85546875" style="591" customWidth="1"/>
    <col min="6405" max="6416" width="7.42578125" style="591" customWidth="1"/>
    <col min="6417" max="6418" width="8" style="591" customWidth="1"/>
    <col min="6419" max="6652" width="9.140625" style="591"/>
    <col min="6653" max="6654" width="3.28515625" style="591" customWidth="1"/>
    <col min="6655" max="6655" width="7.42578125" style="591" customWidth="1"/>
    <col min="6656" max="6656" width="21.140625" style="591" customWidth="1"/>
    <col min="6657" max="6660" width="5.85546875" style="591" customWidth="1"/>
    <col min="6661" max="6672" width="7.42578125" style="591" customWidth="1"/>
    <col min="6673" max="6674" width="8" style="591" customWidth="1"/>
    <col min="6675" max="6908" width="9.140625" style="591"/>
    <col min="6909" max="6910" width="3.28515625" style="591" customWidth="1"/>
    <col min="6911" max="6911" width="7.42578125" style="591" customWidth="1"/>
    <col min="6912" max="6912" width="21.140625" style="591" customWidth="1"/>
    <col min="6913" max="6916" width="5.85546875" style="591" customWidth="1"/>
    <col min="6917" max="6928" width="7.42578125" style="591" customWidth="1"/>
    <col min="6929" max="6930" width="8" style="591" customWidth="1"/>
    <col min="6931" max="7164" width="9.140625" style="591"/>
    <col min="7165" max="7166" width="3.28515625" style="591" customWidth="1"/>
    <col min="7167" max="7167" width="7.42578125" style="591" customWidth="1"/>
    <col min="7168" max="7168" width="21.140625" style="591" customWidth="1"/>
    <col min="7169" max="7172" width="5.85546875" style="591" customWidth="1"/>
    <col min="7173" max="7184" width="7.42578125" style="591" customWidth="1"/>
    <col min="7185" max="7186" width="8" style="591" customWidth="1"/>
    <col min="7187" max="7420" width="9.140625" style="591"/>
    <col min="7421" max="7422" width="3.28515625" style="591" customWidth="1"/>
    <col min="7423" max="7423" width="7.42578125" style="591" customWidth="1"/>
    <col min="7424" max="7424" width="21.140625" style="591" customWidth="1"/>
    <col min="7425" max="7428" width="5.85546875" style="591" customWidth="1"/>
    <col min="7429" max="7440" width="7.42578125" style="591" customWidth="1"/>
    <col min="7441" max="7442" width="8" style="591" customWidth="1"/>
    <col min="7443" max="7676" width="9.140625" style="591"/>
    <col min="7677" max="7678" width="3.28515625" style="591" customWidth="1"/>
    <col min="7679" max="7679" width="7.42578125" style="591" customWidth="1"/>
    <col min="7680" max="7680" width="21.140625" style="591" customWidth="1"/>
    <col min="7681" max="7684" width="5.85546875" style="591" customWidth="1"/>
    <col min="7685" max="7696" width="7.42578125" style="591" customWidth="1"/>
    <col min="7697" max="7698" width="8" style="591" customWidth="1"/>
    <col min="7699" max="7932" width="9.140625" style="591"/>
    <col min="7933" max="7934" width="3.28515625" style="591" customWidth="1"/>
    <col min="7935" max="7935" width="7.42578125" style="591" customWidth="1"/>
    <col min="7936" max="7936" width="21.140625" style="591" customWidth="1"/>
    <col min="7937" max="7940" width="5.85546875" style="591" customWidth="1"/>
    <col min="7941" max="7952" width="7.42578125" style="591" customWidth="1"/>
    <col min="7953" max="7954" width="8" style="591" customWidth="1"/>
    <col min="7955" max="8188" width="9.140625" style="591"/>
    <col min="8189" max="8190" width="3.28515625" style="591" customWidth="1"/>
    <col min="8191" max="8191" width="7.42578125" style="591" customWidth="1"/>
    <col min="8192" max="8192" width="21.140625" style="591" customWidth="1"/>
    <col min="8193" max="8196" width="5.85546875" style="591" customWidth="1"/>
    <col min="8197" max="8208" width="7.42578125" style="591" customWidth="1"/>
    <col min="8209" max="8210" width="8" style="591" customWidth="1"/>
    <col min="8211" max="8444" width="9.140625" style="591"/>
    <col min="8445" max="8446" width="3.28515625" style="591" customWidth="1"/>
    <col min="8447" max="8447" width="7.42578125" style="591" customWidth="1"/>
    <col min="8448" max="8448" width="21.140625" style="591" customWidth="1"/>
    <col min="8449" max="8452" width="5.85546875" style="591" customWidth="1"/>
    <col min="8453" max="8464" width="7.42578125" style="591" customWidth="1"/>
    <col min="8465" max="8466" width="8" style="591" customWidth="1"/>
    <col min="8467" max="8700" width="9.140625" style="591"/>
    <col min="8701" max="8702" width="3.28515625" style="591" customWidth="1"/>
    <col min="8703" max="8703" width="7.42578125" style="591" customWidth="1"/>
    <col min="8704" max="8704" width="21.140625" style="591" customWidth="1"/>
    <col min="8705" max="8708" width="5.85546875" style="591" customWidth="1"/>
    <col min="8709" max="8720" width="7.42578125" style="591" customWidth="1"/>
    <col min="8721" max="8722" width="8" style="591" customWidth="1"/>
    <col min="8723" max="8956" width="9.140625" style="591"/>
    <col min="8957" max="8958" width="3.28515625" style="591" customWidth="1"/>
    <col min="8959" max="8959" width="7.42578125" style="591" customWidth="1"/>
    <col min="8960" max="8960" width="21.140625" style="591" customWidth="1"/>
    <col min="8961" max="8964" width="5.85546875" style="591" customWidth="1"/>
    <col min="8965" max="8976" width="7.42578125" style="591" customWidth="1"/>
    <col min="8977" max="8978" width="8" style="591" customWidth="1"/>
    <col min="8979" max="9212" width="9.140625" style="591"/>
    <col min="9213" max="9214" width="3.28515625" style="591" customWidth="1"/>
    <col min="9215" max="9215" width="7.42578125" style="591" customWidth="1"/>
    <col min="9216" max="9216" width="21.140625" style="591" customWidth="1"/>
    <col min="9217" max="9220" width="5.85546875" style="591" customWidth="1"/>
    <col min="9221" max="9232" width="7.42578125" style="591" customWidth="1"/>
    <col min="9233" max="9234" width="8" style="591" customWidth="1"/>
    <col min="9235" max="9468" width="9.140625" style="591"/>
    <col min="9469" max="9470" width="3.28515625" style="591" customWidth="1"/>
    <col min="9471" max="9471" width="7.42578125" style="591" customWidth="1"/>
    <col min="9472" max="9472" width="21.140625" style="591" customWidth="1"/>
    <col min="9473" max="9476" width="5.85546875" style="591" customWidth="1"/>
    <col min="9477" max="9488" width="7.42578125" style="591" customWidth="1"/>
    <col min="9489" max="9490" width="8" style="591" customWidth="1"/>
    <col min="9491" max="9724" width="9.140625" style="591"/>
    <col min="9725" max="9726" width="3.28515625" style="591" customWidth="1"/>
    <col min="9727" max="9727" width="7.42578125" style="591" customWidth="1"/>
    <col min="9728" max="9728" width="21.140625" style="591" customWidth="1"/>
    <col min="9729" max="9732" width="5.85546875" style="591" customWidth="1"/>
    <col min="9733" max="9744" width="7.42578125" style="591" customWidth="1"/>
    <col min="9745" max="9746" width="8" style="591" customWidth="1"/>
    <col min="9747" max="9980" width="9.140625" style="591"/>
    <col min="9981" max="9982" width="3.28515625" style="591" customWidth="1"/>
    <col min="9983" max="9983" width="7.42578125" style="591" customWidth="1"/>
    <col min="9984" max="9984" width="21.140625" style="591" customWidth="1"/>
    <col min="9985" max="9988" width="5.85546875" style="591" customWidth="1"/>
    <col min="9989" max="10000" width="7.42578125" style="591" customWidth="1"/>
    <col min="10001" max="10002" width="8" style="591" customWidth="1"/>
    <col min="10003" max="10236" width="9.140625" style="591"/>
    <col min="10237" max="10238" width="3.28515625" style="591" customWidth="1"/>
    <col min="10239" max="10239" width="7.42578125" style="591" customWidth="1"/>
    <col min="10240" max="10240" width="21.140625" style="591" customWidth="1"/>
    <col min="10241" max="10244" width="5.85546875" style="591" customWidth="1"/>
    <col min="10245" max="10256" width="7.42578125" style="591" customWidth="1"/>
    <col min="10257" max="10258" width="8" style="591" customWidth="1"/>
    <col min="10259" max="10492" width="9.140625" style="591"/>
    <col min="10493" max="10494" width="3.28515625" style="591" customWidth="1"/>
    <col min="10495" max="10495" width="7.42578125" style="591" customWidth="1"/>
    <col min="10496" max="10496" width="21.140625" style="591" customWidth="1"/>
    <col min="10497" max="10500" width="5.85546875" style="591" customWidth="1"/>
    <col min="10501" max="10512" width="7.42578125" style="591" customWidth="1"/>
    <col min="10513" max="10514" width="8" style="591" customWidth="1"/>
    <col min="10515" max="10748" width="9.140625" style="591"/>
    <col min="10749" max="10750" width="3.28515625" style="591" customWidth="1"/>
    <col min="10751" max="10751" width="7.42578125" style="591" customWidth="1"/>
    <col min="10752" max="10752" width="21.140625" style="591" customWidth="1"/>
    <col min="10753" max="10756" width="5.85546875" style="591" customWidth="1"/>
    <col min="10757" max="10768" width="7.42578125" style="591" customWidth="1"/>
    <col min="10769" max="10770" width="8" style="591" customWidth="1"/>
    <col min="10771" max="11004" width="9.140625" style="591"/>
    <col min="11005" max="11006" width="3.28515625" style="591" customWidth="1"/>
    <col min="11007" max="11007" width="7.42578125" style="591" customWidth="1"/>
    <col min="11008" max="11008" width="21.140625" style="591" customWidth="1"/>
    <col min="11009" max="11012" width="5.85546875" style="591" customWidth="1"/>
    <col min="11013" max="11024" width="7.42578125" style="591" customWidth="1"/>
    <col min="11025" max="11026" width="8" style="591" customWidth="1"/>
    <col min="11027" max="11260" width="9.140625" style="591"/>
    <col min="11261" max="11262" width="3.28515625" style="591" customWidth="1"/>
    <col min="11263" max="11263" width="7.42578125" style="591" customWidth="1"/>
    <col min="11264" max="11264" width="21.140625" style="591" customWidth="1"/>
    <col min="11265" max="11268" width="5.85546875" style="591" customWidth="1"/>
    <col min="11269" max="11280" width="7.42578125" style="591" customWidth="1"/>
    <col min="11281" max="11282" width="8" style="591" customWidth="1"/>
    <col min="11283" max="11516" width="9.140625" style="591"/>
    <col min="11517" max="11518" width="3.28515625" style="591" customWidth="1"/>
    <col min="11519" max="11519" width="7.42578125" style="591" customWidth="1"/>
    <col min="11520" max="11520" width="21.140625" style="591" customWidth="1"/>
    <col min="11521" max="11524" width="5.85546875" style="591" customWidth="1"/>
    <col min="11525" max="11536" width="7.42578125" style="591" customWidth="1"/>
    <col min="11537" max="11538" width="8" style="591" customWidth="1"/>
    <col min="11539" max="11772" width="9.140625" style="591"/>
    <col min="11773" max="11774" width="3.28515625" style="591" customWidth="1"/>
    <col min="11775" max="11775" width="7.42578125" style="591" customWidth="1"/>
    <col min="11776" max="11776" width="21.140625" style="591" customWidth="1"/>
    <col min="11777" max="11780" width="5.85546875" style="591" customWidth="1"/>
    <col min="11781" max="11792" width="7.42578125" style="591" customWidth="1"/>
    <col min="11793" max="11794" width="8" style="591" customWidth="1"/>
    <col min="11795" max="12028" width="9.140625" style="591"/>
    <col min="12029" max="12030" width="3.28515625" style="591" customWidth="1"/>
    <col min="12031" max="12031" width="7.42578125" style="591" customWidth="1"/>
    <col min="12032" max="12032" width="21.140625" style="591" customWidth="1"/>
    <col min="12033" max="12036" width="5.85546875" style="591" customWidth="1"/>
    <col min="12037" max="12048" width="7.42578125" style="591" customWidth="1"/>
    <col min="12049" max="12050" width="8" style="591" customWidth="1"/>
    <col min="12051" max="12284" width="9.140625" style="591"/>
    <col min="12285" max="12286" width="3.28515625" style="591" customWidth="1"/>
    <col min="12287" max="12287" width="7.42578125" style="591" customWidth="1"/>
    <col min="12288" max="12288" width="21.140625" style="591" customWidth="1"/>
    <col min="12289" max="12292" width="5.85546875" style="591" customWidth="1"/>
    <col min="12293" max="12304" width="7.42578125" style="591" customWidth="1"/>
    <col min="12305" max="12306" width="8" style="591" customWidth="1"/>
    <col min="12307" max="12540" width="9.140625" style="591"/>
    <col min="12541" max="12542" width="3.28515625" style="591" customWidth="1"/>
    <col min="12543" max="12543" width="7.42578125" style="591" customWidth="1"/>
    <col min="12544" max="12544" width="21.140625" style="591" customWidth="1"/>
    <col min="12545" max="12548" width="5.85546875" style="591" customWidth="1"/>
    <col min="12549" max="12560" width="7.42578125" style="591" customWidth="1"/>
    <col min="12561" max="12562" width="8" style="591" customWidth="1"/>
    <col min="12563" max="12796" width="9.140625" style="591"/>
    <col min="12797" max="12798" width="3.28515625" style="591" customWidth="1"/>
    <col min="12799" max="12799" width="7.42578125" style="591" customWidth="1"/>
    <col min="12800" max="12800" width="21.140625" style="591" customWidth="1"/>
    <col min="12801" max="12804" width="5.85546875" style="591" customWidth="1"/>
    <col min="12805" max="12816" width="7.42578125" style="591" customWidth="1"/>
    <col min="12817" max="12818" width="8" style="591" customWidth="1"/>
    <col min="12819" max="13052" width="9.140625" style="591"/>
    <col min="13053" max="13054" width="3.28515625" style="591" customWidth="1"/>
    <col min="13055" max="13055" width="7.42578125" style="591" customWidth="1"/>
    <col min="13056" max="13056" width="21.140625" style="591" customWidth="1"/>
    <col min="13057" max="13060" width="5.85546875" style="591" customWidth="1"/>
    <col min="13061" max="13072" width="7.42578125" style="591" customWidth="1"/>
    <col min="13073" max="13074" width="8" style="591" customWidth="1"/>
    <col min="13075" max="13308" width="9.140625" style="591"/>
    <col min="13309" max="13310" width="3.28515625" style="591" customWidth="1"/>
    <col min="13311" max="13311" width="7.42578125" style="591" customWidth="1"/>
    <col min="13312" max="13312" width="21.140625" style="591" customWidth="1"/>
    <col min="13313" max="13316" width="5.85546875" style="591" customWidth="1"/>
    <col min="13317" max="13328" width="7.42578125" style="591" customWidth="1"/>
    <col min="13329" max="13330" width="8" style="591" customWidth="1"/>
    <col min="13331" max="13564" width="9.140625" style="591"/>
    <col min="13565" max="13566" width="3.28515625" style="591" customWidth="1"/>
    <col min="13567" max="13567" width="7.42578125" style="591" customWidth="1"/>
    <col min="13568" max="13568" width="21.140625" style="591" customWidth="1"/>
    <col min="13569" max="13572" width="5.85546875" style="591" customWidth="1"/>
    <col min="13573" max="13584" width="7.42578125" style="591" customWidth="1"/>
    <col min="13585" max="13586" width="8" style="591" customWidth="1"/>
    <col min="13587" max="13820" width="9.140625" style="591"/>
    <col min="13821" max="13822" width="3.28515625" style="591" customWidth="1"/>
    <col min="13823" max="13823" width="7.42578125" style="591" customWidth="1"/>
    <col min="13824" max="13824" width="21.140625" style="591" customWidth="1"/>
    <col min="13825" max="13828" width="5.85546875" style="591" customWidth="1"/>
    <col min="13829" max="13840" width="7.42578125" style="591" customWidth="1"/>
    <col min="13841" max="13842" width="8" style="591" customWidth="1"/>
    <col min="13843" max="14076" width="9.140625" style="591"/>
    <col min="14077" max="14078" width="3.28515625" style="591" customWidth="1"/>
    <col min="14079" max="14079" width="7.42578125" style="591" customWidth="1"/>
    <col min="14080" max="14080" width="21.140625" style="591" customWidth="1"/>
    <col min="14081" max="14084" width="5.85546875" style="591" customWidth="1"/>
    <col min="14085" max="14096" width="7.42578125" style="591" customWidth="1"/>
    <col min="14097" max="14098" width="8" style="591" customWidth="1"/>
    <col min="14099" max="14332" width="9.140625" style="591"/>
    <col min="14333" max="14334" width="3.28515625" style="591" customWidth="1"/>
    <col min="14335" max="14335" width="7.42578125" style="591" customWidth="1"/>
    <col min="14336" max="14336" width="21.140625" style="591" customWidth="1"/>
    <col min="14337" max="14340" width="5.85546875" style="591" customWidth="1"/>
    <col min="14341" max="14352" width="7.42578125" style="591" customWidth="1"/>
    <col min="14353" max="14354" width="8" style="591" customWidth="1"/>
    <col min="14355" max="14588" width="9.140625" style="591"/>
    <col min="14589" max="14590" width="3.28515625" style="591" customWidth="1"/>
    <col min="14591" max="14591" width="7.42578125" style="591" customWidth="1"/>
    <col min="14592" max="14592" width="21.140625" style="591" customWidth="1"/>
    <col min="14593" max="14596" width="5.85546875" style="591" customWidth="1"/>
    <col min="14597" max="14608" width="7.42578125" style="591" customWidth="1"/>
    <col min="14609" max="14610" width="8" style="591" customWidth="1"/>
    <col min="14611" max="14844" width="9.140625" style="591"/>
    <col min="14845" max="14846" width="3.28515625" style="591" customWidth="1"/>
    <col min="14847" max="14847" width="7.42578125" style="591" customWidth="1"/>
    <col min="14848" max="14848" width="21.140625" style="591" customWidth="1"/>
    <col min="14849" max="14852" width="5.85546875" style="591" customWidth="1"/>
    <col min="14853" max="14864" width="7.42578125" style="591" customWidth="1"/>
    <col min="14865" max="14866" width="8" style="591" customWidth="1"/>
    <col min="14867" max="15100" width="9.140625" style="591"/>
    <col min="15101" max="15102" width="3.28515625" style="591" customWidth="1"/>
    <col min="15103" max="15103" width="7.42578125" style="591" customWidth="1"/>
    <col min="15104" max="15104" width="21.140625" style="591" customWidth="1"/>
    <col min="15105" max="15108" width="5.85546875" style="591" customWidth="1"/>
    <col min="15109" max="15120" width="7.42578125" style="591" customWidth="1"/>
    <col min="15121" max="15122" width="8" style="591" customWidth="1"/>
    <col min="15123" max="15356" width="9.140625" style="591"/>
    <col min="15357" max="15358" width="3.28515625" style="591" customWidth="1"/>
    <col min="15359" max="15359" width="7.42578125" style="591" customWidth="1"/>
    <col min="15360" max="15360" width="21.140625" style="591" customWidth="1"/>
    <col min="15361" max="15364" width="5.85546875" style="591" customWidth="1"/>
    <col min="15365" max="15376" width="7.42578125" style="591" customWidth="1"/>
    <col min="15377" max="15378" width="8" style="591" customWidth="1"/>
    <col min="15379" max="15612" width="9.140625" style="591"/>
    <col min="15613" max="15614" width="3.28515625" style="591" customWidth="1"/>
    <col min="15615" max="15615" width="7.42578125" style="591" customWidth="1"/>
    <col min="15616" max="15616" width="21.140625" style="591" customWidth="1"/>
    <col min="15617" max="15620" width="5.85546875" style="591" customWidth="1"/>
    <col min="15621" max="15632" width="7.42578125" style="591" customWidth="1"/>
    <col min="15633" max="15634" width="8" style="591" customWidth="1"/>
    <col min="15635" max="15868" width="9.140625" style="591"/>
    <col min="15869" max="15870" width="3.28515625" style="591" customWidth="1"/>
    <col min="15871" max="15871" width="7.42578125" style="591" customWidth="1"/>
    <col min="15872" max="15872" width="21.140625" style="591" customWidth="1"/>
    <col min="15873" max="15876" width="5.85546875" style="591" customWidth="1"/>
    <col min="15877" max="15888" width="7.42578125" style="591" customWidth="1"/>
    <col min="15889" max="15890" width="8" style="591" customWidth="1"/>
    <col min="15891" max="16124" width="9.140625" style="591"/>
    <col min="16125" max="16126" width="3.28515625" style="591" customWidth="1"/>
    <col min="16127" max="16127" width="7.42578125" style="591" customWidth="1"/>
    <col min="16128" max="16128" width="21.140625" style="591" customWidth="1"/>
    <col min="16129" max="16132" width="5.85546875" style="591" customWidth="1"/>
    <col min="16133" max="16144" width="7.42578125" style="591" customWidth="1"/>
    <col min="16145" max="16146" width="8" style="591" customWidth="1"/>
    <col min="16147" max="16384" width="9.140625" style="591"/>
  </cols>
  <sheetData>
    <row r="1" spans="1:65" s="668" customFormat="1" ht="27.75" x14ac:dyDescent="0.4">
      <c r="A1" s="664" t="s">
        <v>0</v>
      </c>
      <c r="B1" s="664"/>
      <c r="C1" s="664"/>
      <c r="D1" s="664"/>
      <c r="E1" s="664"/>
      <c r="F1" s="664"/>
      <c r="G1" s="664"/>
      <c r="H1" s="665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666"/>
      <c r="AQ1" s="666"/>
      <c r="AR1" s="666"/>
      <c r="AS1" s="666"/>
      <c r="AT1" s="666"/>
      <c r="AU1" s="666"/>
      <c r="AV1" s="666"/>
      <c r="AW1" s="666"/>
      <c r="AX1" s="666"/>
      <c r="AY1" s="666"/>
      <c r="AZ1" s="666"/>
      <c r="BA1" s="666"/>
      <c r="BB1" s="666"/>
      <c r="BC1" s="666"/>
      <c r="BD1" s="666"/>
      <c r="BE1" s="666"/>
      <c r="BF1" s="666"/>
      <c r="BG1" s="666"/>
      <c r="BH1" s="666"/>
      <c r="BI1" s="666"/>
      <c r="BJ1" s="667"/>
      <c r="BK1" s="667"/>
      <c r="BM1" s="669" t="s">
        <v>1</v>
      </c>
    </row>
    <row r="2" spans="1:65" s="668" customFormat="1" ht="30" customHeight="1" x14ac:dyDescent="0.4">
      <c r="A2" s="670" t="s">
        <v>2</v>
      </c>
      <c r="B2" s="670"/>
      <c r="C2" s="670"/>
      <c r="D2" s="670"/>
      <c r="E2" s="670"/>
      <c r="F2" s="671"/>
      <c r="K2" s="672" t="s">
        <v>249</v>
      </c>
      <c r="L2" s="673"/>
      <c r="M2" s="673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  <c r="AQ2" s="666"/>
      <c r="AR2" s="666"/>
      <c r="AS2" s="666"/>
      <c r="AT2" s="666"/>
      <c r="AU2" s="666"/>
      <c r="AV2" s="666"/>
      <c r="AW2" s="666"/>
      <c r="AX2" s="666"/>
      <c r="AY2" s="666"/>
      <c r="AZ2" s="666"/>
      <c r="BA2" s="666"/>
      <c r="BB2" s="666"/>
      <c r="BC2" s="666"/>
      <c r="BD2" s="666"/>
      <c r="BE2" s="666"/>
      <c r="BF2" s="666"/>
      <c r="BG2" s="1191" t="s">
        <v>250</v>
      </c>
      <c r="BH2" s="1191"/>
      <c r="BI2" s="1191"/>
      <c r="BJ2" s="1191"/>
      <c r="BK2" s="1191"/>
      <c r="BL2" s="1191"/>
      <c r="BM2" s="1191"/>
    </row>
    <row r="3" spans="1:65" s="584" customFormat="1" ht="30" customHeight="1" x14ac:dyDescent="0.45">
      <c r="A3" s="586"/>
      <c r="B3" s="586"/>
      <c r="C3" s="586"/>
      <c r="D3" s="586"/>
      <c r="E3" s="586"/>
      <c r="F3" s="587"/>
      <c r="G3" s="674"/>
      <c r="H3" s="674"/>
      <c r="I3" s="674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675"/>
      <c r="BH3" s="675"/>
      <c r="BI3" s="675"/>
      <c r="BJ3" s="675"/>
      <c r="BK3" s="675"/>
      <c r="BL3" s="675"/>
      <c r="BM3" s="675"/>
    </row>
    <row r="4" spans="1:65" s="584" customFormat="1" ht="30" customHeight="1" thickBot="1" x14ac:dyDescent="0.5">
      <c r="A4" s="586"/>
      <c r="B4" s="586"/>
      <c r="C4" s="586"/>
      <c r="D4" s="586"/>
      <c r="E4" s="586"/>
      <c r="F4" s="587"/>
      <c r="G4" s="674"/>
      <c r="H4" s="674"/>
      <c r="I4" s="674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  <c r="BF4" s="582"/>
      <c r="BG4" s="675"/>
      <c r="BH4" s="675"/>
      <c r="BI4" s="675"/>
      <c r="BJ4" s="675"/>
      <c r="BK4" s="675"/>
      <c r="BL4" s="675"/>
      <c r="BM4" s="675"/>
    </row>
    <row r="5" spans="1:65" ht="19.5" customHeight="1" thickBot="1" x14ac:dyDescent="0.25">
      <c r="A5" s="1141" t="s">
        <v>5</v>
      </c>
      <c r="B5" s="1142"/>
      <c r="C5" s="1142"/>
      <c r="D5" s="1142"/>
      <c r="E5" s="1142"/>
      <c r="F5" s="1142"/>
      <c r="G5" s="1142"/>
      <c r="H5" s="1143"/>
      <c r="I5" s="1128" t="s">
        <v>251</v>
      </c>
      <c r="J5" s="1129"/>
      <c r="K5" s="1130"/>
      <c r="L5" s="1128" t="s">
        <v>133</v>
      </c>
      <c r="M5" s="1129"/>
      <c r="N5" s="1130"/>
      <c r="O5" s="1128">
        <v>2</v>
      </c>
      <c r="P5" s="1129"/>
      <c r="Q5" s="1130"/>
      <c r="R5" s="1128" t="s">
        <v>252</v>
      </c>
      <c r="S5" s="1129"/>
      <c r="T5" s="1130"/>
      <c r="U5" s="1128" t="s">
        <v>136</v>
      </c>
      <c r="V5" s="1129"/>
      <c r="W5" s="1130"/>
      <c r="X5" s="1128" t="s">
        <v>137</v>
      </c>
      <c r="Y5" s="1129"/>
      <c r="Z5" s="1130"/>
      <c r="AA5" s="1128" t="s">
        <v>138</v>
      </c>
      <c r="AB5" s="1129"/>
      <c r="AC5" s="1130"/>
      <c r="AD5" s="1128" t="s">
        <v>139</v>
      </c>
      <c r="AE5" s="1129"/>
      <c r="AF5" s="1130"/>
      <c r="AG5" s="1128" t="s">
        <v>140</v>
      </c>
      <c r="AH5" s="1129"/>
      <c r="AI5" s="1130"/>
      <c r="AJ5" s="1128" t="s">
        <v>141</v>
      </c>
      <c r="AK5" s="1129"/>
      <c r="AL5" s="1130"/>
      <c r="AM5" s="1128" t="s">
        <v>142</v>
      </c>
      <c r="AN5" s="1129"/>
      <c r="AO5" s="1130"/>
      <c r="AP5" s="1128" t="s">
        <v>143</v>
      </c>
      <c r="AQ5" s="1129"/>
      <c r="AR5" s="1130"/>
      <c r="AS5" s="1128" t="s">
        <v>253</v>
      </c>
      <c r="AT5" s="1129"/>
      <c r="AU5" s="1130"/>
      <c r="AV5" s="1128" t="s">
        <v>145</v>
      </c>
      <c r="AW5" s="1129"/>
      <c r="AX5" s="1130"/>
      <c r="AY5" s="1128" t="s">
        <v>146</v>
      </c>
      <c r="AZ5" s="1129"/>
      <c r="BA5" s="1130"/>
      <c r="BB5" s="1128" t="s">
        <v>147</v>
      </c>
      <c r="BC5" s="1129"/>
      <c r="BD5" s="1130"/>
      <c r="BE5" s="1128" t="s">
        <v>148</v>
      </c>
      <c r="BF5" s="1129"/>
      <c r="BG5" s="1130"/>
      <c r="BH5" s="1128" t="s">
        <v>149</v>
      </c>
      <c r="BI5" s="1129"/>
      <c r="BJ5" s="1130"/>
      <c r="BK5" s="1128" t="s">
        <v>150</v>
      </c>
      <c r="BL5" s="1129"/>
      <c r="BM5" s="1130"/>
    </row>
    <row r="6" spans="1:65" ht="12.75" customHeight="1" x14ac:dyDescent="0.2">
      <c r="A6" s="1177" t="s">
        <v>152</v>
      </c>
      <c r="B6" s="1178"/>
      <c r="C6" s="1179"/>
      <c r="D6" s="1183" t="s">
        <v>153</v>
      </c>
      <c r="E6" s="1177" t="s">
        <v>154</v>
      </c>
      <c r="F6" s="1178"/>
      <c r="G6" s="1178"/>
      <c r="H6" s="1179"/>
      <c r="I6" s="1114" t="s">
        <v>155</v>
      </c>
      <c r="J6" s="1116" t="s">
        <v>156</v>
      </c>
      <c r="K6" s="1116" t="s">
        <v>157</v>
      </c>
      <c r="L6" s="1114" t="s">
        <v>155</v>
      </c>
      <c r="M6" s="1116" t="s">
        <v>156</v>
      </c>
      <c r="N6" s="1116" t="s">
        <v>157</v>
      </c>
      <c r="O6" s="1114" t="s">
        <v>155</v>
      </c>
      <c r="P6" s="1116" t="s">
        <v>156</v>
      </c>
      <c r="Q6" s="1116" t="s">
        <v>157</v>
      </c>
      <c r="R6" s="1114" t="s">
        <v>155</v>
      </c>
      <c r="S6" s="1116" t="s">
        <v>156</v>
      </c>
      <c r="T6" s="1116" t="s">
        <v>157</v>
      </c>
      <c r="U6" s="1114" t="s">
        <v>155</v>
      </c>
      <c r="V6" s="1116" t="s">
        <v>156</v>
      </c>
      <c r="W6" s="1116" t="s">
        <v>157</v>
      </c>
      <c r="X6" s="1114" t="s">
        <v>155</v>
      </c>
      <c r="Y6" s="1116" t="s">
        <v>156</v>
      </c>
      <c r="Z6" s="1116" t="s">
        <v>157</v>
      </c>
      <c r="AA6" s="1114" t="s">
        <v>155</v>
      </c>
      <c r="AB6" s="1116" t="s">
        <v>156</v>
      </c>
      <c r="AC6" s="1116" t="s">
        <v>157</v>
      </c>
      <c r="AD6" s="1114" t="s">
        <v>155</v>
      </c>
      <c r="AE6" s="1116" t="s">
        <v>156</v>
      </c>
      <c r="AF6" s="1116" t="s">
        <v>157</v>
      </c>
      <c r="AG6" s="1114" t="s">
        <v>155</v>
      </c>
      <c r="AH6" s="1116" t="s">
        <v>156</v>
      </c>
      <c r="AI6" s="1116" t="s">
        <v>157</v>
      </c>
      <c r="AJ6" s="1114" t="s">
        <v>155</v>
      </c>
      <c r="AK6" s="1116" t="s">
        <v>156</v>
      </c>
      <c r="AL6" s="1116" t="s">
        <v>157</v>
      </c>
      <c r="AM6" s="1114" t="s">
        <v>155</v>
      </c>
      <c r="AN6" s="1116" t="s">
        <v>156</v>
      </c>
      <c r="AO6" s="1116" t="s">
        <v>157</v>
      </c>
      <c r="AP6" s="1114" t="s">
        <v>155</v>
      </c>
      <c r="AQ6" s="1116" t="s">
        <v>156</v>
      </c>
      <c r="AR6" s="1116" t="s">
        <v>157</v>
      </c>
      <c r="AS6" s="1114" t="s">
        <v>155</v>
      </c>
      <c r="AT6" s="1116" t="s">
        <v>156</v>
      </c>
      <c r="AU6" s="1116" t="s">
        <v>157</v>
      </c>
      <c r="AV6" s="1114" t="s">
        <v>155</v>
      </c>
      <c r="AW6" s="1116" t="s">
        <v>156</v>
      </c>
      <c r="AX6" s="1116" t="s">
        <v>157</v>
      </c>
      <c r="AY6" s="1114" t="s">
        <v>155</v>
      </c>
      <c r="AZ6" s="1116" t="s">
        <v>156</v>
      </c>
      <c r="BA6" s="1116" t="s">
        <v>157</v>
      </c>
      <c r="BB6" s="1114" t="s">
        <v>155</v>
      </c>
      <c r="BC6" s="1116" t="s">
        <v>156</v>
      </c>
      <c r="BD6" s="1116" t="s">
        <v>157</v>
      </c>
      <c r="BE6" s="1114" t="s">
        <v>155</v>
      </c>
      <c r="BF6" s="1116" t="s">
        <v>156</v>
      </c>
      <c r="BG6" s="1116" t="s">
        <v>157</v>
      </c>
      <c r="BH6" s="1114" t="s">
        <v>155</v>
      </c>
      <c r="BI6" s="1116" t="s">
        <v>156</v>
      </c>
      <c r="BJ6" s="1116" t="s">
        <v>157</v>
      </c>
      <c r="BK6" s="1114" t="s">
        <v>155</v>
      </c>
      <c r="BL6" s="1116" t="s">
        <v>156</v>
      </c>
      <c r="BM6" s="1116" t="s">
        <v>157</v>
      </c>
    </row>
    <row r="7" spans="1:65" ht="27" customHeight="1" thickBot="1" x14ac:dyDescent="0.25">
      <c r="A7" s="1180"/>
      <c r="B7" s="1181"/>
      <c r="C7" s="1182"/>
      <c r="D7" s="1184"/>
      <c r="E7" s="1180"/>
      <c r="F7" s="1181"/>
      <c r="G7" s="1181"/>
      <c r="H7" s="1182"/>
      <c r="I7" s="1174"/>
      <c r="J7" s="1175"/>
      <c r="K7" s="1175"/>
      <c r="L7" s="1174"/>
      <c r="M7" s="1175"/>
      <c r="N7" s="1175"/>
      <c r="O7" s="1174"/>
      <c r="P7" s="1175"/>
      <c r="Q7" s="1175"/>
      <c r="R7" s="1174"/>
      <c r="S7" s="1175"/>
      <c r="T7" s="1175"/>
      <c r="U7" s="1174"/>
      <c r="V7" s="1175"/>
      <c r="W7" s="1175"/>
      <c r="X7" s="1174"/>
      <c r="Y7" s="1175"/>
      <c r="Z7" s="1175"/>
      <c r="AA7" s="1174"/>
      <c r="AB7" s="1175"/>
      <c r="AC7" s="1175"/>
      <c r="AD7" s="1174"/>
      <c r="AE7" s="1175"/>
      <c r="AF7" s="1175"/>
      <c r="AG7" s="1174"/>
      <c r="AH7" s="1175"/>
      <c r="AI7" s="1175"/>
      <c r="AJ7" s="1174"/>
      <c r="AK7" s="1175"/>
      <c r="AL7" s="1175"/>
      <c r="AM7" s="1174"/>
      <c r="AN7" s="1175"/>
      <c r="AO7" s="1175"/>
      <c r="AP7" s="1174"/>
      <c r="AQ7" s="1175"/>
      <c r="AR7" s="1175"/>
      <c r="AS7" s="1174"/>
      <c r="AT7" s="1175"/>
      <c r="AU7" s="1175"/>
      <c r="AV7" s="1174"/>
      <c r="AW7" s="1175"/>
      <c r="AX7" s="1175"/>
      <c r="AY7" s="1174"/>
      <c r="AZ7" s="1175"/>
      <c r="BA7" s="1175"/>
      <c r="BB7" s="1174"/>
      <c r="BC7" s="1175"/>
      <c r="BD7" s="1175"/>
      <c r="BE7" s="1174"/>
      <c r="BF7" s="1175"/>
      <c r="BG7" s="1175"/>
      <c r="BH7" s="1174"/>
      <c r="BI7" s="1175"/>
      <c r="BJ7" s="1175"/>
      <c r="BK7" s="1174"/>
      <c r="BL7" s="1175"/>
      <c r="BM7" s="1175"/>
    </row>
    <row r="8" spans="1:65" ht="17.25" customHeight="1" x14ac:dyDescent="0.2">
      <c r="A8" s="1104" t="s">
        <v>35</v>
      </c>
      <c r="B8" s="1105"/>
      <c r="C8" s="1106"/>
      <c r="D8" s="1229">
        <v>16</v>
      </c>
      <c r="E8" s="1104" t="s">
        <v>37</v>
      </c>
      <c r="F8" s="1106"/>
      <c r="G8" s="1168" t="s">
        <v>158</v>
      </c>
      <c r="H8" s="1170"/>
      <c r="I8" s="676">
        <v>8.1053778394832907</v>
      </c>
      <c r="J8" s="677">
        <v>1.649999999990996</v>
      </c>
      <c r="K8" s="678">
        <v>0.32999999999969987</v>
      </c>
      <c r="L8" s="676">
        <v>10.053483890699576</v>
      </c>
      <c r="M8" s="677">
        <v>1.9799999999981992</v>
      </c>
      <c r="N8" s="678">
        <v>0.65999999999939973</v>
      </c>
      <c r="O8" s="676">
        <v>8.1053778395541727</v>
      </c>
      <c r="P8" s="677">
        <v>1.6500000000060027</v>
      </c>
      <c r="Q8" s="678">
        <v>0.32999999999969987</v>
      </c>
      <c r="R8" s="676">
        <v>8.1053778395541727</v>
      </c>
      <c r="S8" s="677">
        <v>1.6500000000060027</v>
      </c>
      <c r="T8" s="678">
        <v>0.32999999999969987</v>
      </c>
      <c r="U8" s="676">
        <v>12.105997711603386</v>
      </c>
      <c r="V8" s="677">
        <v>2.3099999999903957</v>
      </c>
      <c r="W8" s="678">
        <v>0.99000000000660293</v>
      </c>
      <c r="X8" s="676">
        <v>11.127167630083829</v>
      </c>
      <c r="Y8" s="677">
        <v>2.3100000000054028</v>
      </c>
      <c r="Z8" s="678">
        <v>0</v>
      </c>
      <c r="AA8" s="676">
        <v>11.572429014706993</v>
      </c>
      <c r="AB8" s="677">
        <v>2.3099999999903957</v>
      </c>
      <c r="AC8" s="678">
        <v>0.65999999999939973</v>
      </c>
      <c r="AD8" s="676">
        <v>9.6691311898429166</v>
      </c>
      <c r="AE8" s="677">
        <v>1.9800000000132059</v>
      </c>
      <c r="AF8" s="678">
        <v>0.32999999999969987</v>
      </c>
      <c r="AG8" s="676">
        <v>9.6691311897716137</v>
      </c>
      <c r="AH8" s="677">
        <v>1.9799999999981992</v>
      </c>
      <c r="AI8" s="678">
        <v>0.32999999999969987</v>
      </c>
      <c r="AJ8" s="676">
        <v>9.6691311897716137</v>
      </c>
      <c r="AK8" s="677">
        <v>1.9799999999981992</v>
      </c>
      <c r="AL8" s="678">
        <v>0.32999999999969987</v>
      </c>
      <c r="AM8" s="676">
        <v>5.7313676343727904</v>
      </c>
      <c r="AN8" s="677">
        <v>0.98999999999159627</v>
      </c>
      <c r="AO8" s="678">
        <v>0.65999999999939973</v>
      </c>
      <c r="AP8" s="676">
        <v>13.10813927225308</v>
      </c>
      <c r="AQ8" s="677">
        <v>2.6400000000126056</v>
      </c>
      <c r="AR8" s="678">
        <v>0.65999999999939973</v>
      </c>
      <c r="AS8" s="676">
        <v>11.572429014706993</v>
      </c>
      <c r="AT8" s="677">
        <v>2.3099999999903957</v>
      </c>
      <c r="AU8" s="678">
        <v>0.65999999999939973</v>
      </c>
      <c r="AV8" s="676">
        <v>10.053483890699576</v>
      </c>
      <c r="AW8" s="677">
        <v>1.9799999999981992</v>
      </c>
      <c r="AX8" s="678">
        <v>0.65999999999939973</v>
      </c>
      <c r="AY8" s="676">
        <v>6.5540696360914756</v>
      </c>
      <c r="AZ8" s="677">
        <v>1.3199999999987995</v>
      </c>
      <c r="BA8" s="678">
        <v>0.32999999999969987</v>
      </c>
      <c r="BB8" s="676">
        <v>8.5602330749505633</v>
      </c>
      <c r="BC8" s="677">
        <v>1.6500000000060027</v>
      </c>
      <c r="BD8" s="678">
        <v>0.65999999999939973</v>
      </c>
      <c r="BE8" s="676">
        <v>6.5540696360914756</v>
      </c>
      <c r="BF8" s="677">
        <v>1.3199999999987995</v>
      </c>
      <c r="BG8" s="678">
        <v>0.32999999999969987</v>
      </c>
      <c r="BH8" s="676">
        <v>11.5724290147765</v>
      </c>
      <c r="BI8" s="677">
        <v>2.3100000000054028</v>
      </c>
      <c r="BJ8" s="678">
        <v>0.65999999999939973</v>
      </c>
      <c r="BK8" s="676">
        <v>6.5540696360914756</v>
      </c>
      <c r="BL8" s="677">
        <v>1.3199999999987995</v>
      </c>
      <c r="BM8" s="678">
        <v>0.32999999999969987</v>
      </c>
    </row>
    <row r="9" spans="1:65" ht="17.25" customHeight="1" x14ac:dyDescent="0.2">
      <c r="A9" s="1107"/>
      <c r="B9" s="1108"/>
      <c r="C9" s="1109"/>
      <c r="D9" s="1230"/>
      <c r="E9" s="1107"/>
      <c r="F9" s="1109"/>
      <c r="G9" s="1223" t="s">
        <v>254</v>
      </c>
      <c r="H9" s="1225"/>
      <c r="I9" s="679">
        <v>5</v>
      </c>
      <c r="J9" s="680" t="s">
        <v>255</v>
      </c>
      <c r="K9" s="681" t="s">
        <v>255</v>
      </c>
      <c r="L9" s="679">
        <v>5</v>
      </c>
      <c r="M9" s="680" t="s">
        <v>255</v>
      </c>
      <c r="N9" s="681" t="s">
        <v>255</v>
      </c>
      <c r="O9" s="679">
        <v>5</v>
      </c>
      <c r="P9" s="680" t="s">
        <v>255</v>
      </c>
      <c r="Q9" s="681" t="s">
        <v>255</v>
      </c>
      <c r="R9" s="679">
        <v>5</v>
      </c>
      <c r="S9" s="680" t="s">
        <v>255</v>
      </c>
      <c r="T9" s="681" t="s">
        <v>255</v>
      </c>
      <c r="U9" s="679">
        <v>4.8</v>
      </c>
      <c r="V9" s="680" t="s">
        <v>255</v>
      </c>
      <c r="W9" s="681" t="s">
        <v>255</v>
      </c>
      <c r="X9" s="679">
        <v>5</v>
      </c>
      <c r="Y9" s="680" t="s">
        <v>255</v>
      </c>
      <c r="Z9" s="681" t="s">
        <v>255</v>
      </c>
      <c r="AA9" s="679">
        <v>6</v>
      </c>
      <c r="AB9" s="680" t="s">
        <v>255</v>
      </c>
      <c r="AC9" s="681" t="s">
        <v>255</v>
      </c>
      <c r="AD9" s="679">
        <v>7</v>
      </c>
      <c r="AE9" s="680" t="s">
        <v>255</v>
      </c>
      <c r="AF9" s="681" t="s">
        <v>255</v>
      </c>
      <c r="AG9" s="679">
        <v>5</v>
      </c>
      <c r="AH9" s="680" t="s">
        <v>255</v>
      </c>
      <c r="AI9" s="681" t="s">
        <v>255</v>
      </c>
      <c r="AJ9" s="679">
        <v>5</v>
      </c>
      <c r="AK9" s="680" t="s">
        <v>255</v>
      </c>
      <c r="AL9" s="681" t="s">
        <v>255</v>
      </c>
      <c r="AM9" s="679">
        <v>5</v>
      </c>
      <c r="AN9" s="680" t="s">
        <v>255</v>
      </c>
      <c r="AO9" s="681" t="s">
        <v>255</v>
      </c>
      <c r="AP9" s="679">
        <v>5</v>
      </c>
      <c r="AQ9" s="680" t="s">
        <v>255</v>
      </c>
      <c r="AR9" s="681" t="s">
        <v>255</v>
      </c>
      <c r="AS9" s="679">
        <v>5</v>
      </c>
      <c r="AT9" s="680" t="s">
        <v>255</v>
      </c>
      <c r="AU9" s="681" t="s">
        <v>255</v>
      </c>
      <c r="AV9" s="679">
        <v>5</v>
      </c>
      <c r="AW9" s="680" t="s">
        <v>255</v>
      </c>
      <c r="AX9" s="681" t="s">
        <v>255</v>
      </c>
      <c r="AY9" s="679">
        <v>4</v>
      </c>
      <c r="AZ9" s="680" t="s">
        <v>255</v>
      </c>
      <c r="BA9" s="681" t="s">
        <v>255</v>
      </c>
      <c r="BB9" s="679">
        <v>4</v>
      </c>
      <c r="BC9" s="680" t="s">
        <v>255</v>
      </c>
      <c r="BD9" s="681" t="s">
        <v>255</v>
      </c>
      <c r="BE9" s="679">
        <v>5</v>
      </c>
      <c r="BF9" s="680" t="s">
        <v>255</v>
      </c>
      <c r="BG9" s="681" t="s">
        <v>255</v>
      </c>
      <c r="BH9" s="679">
        <v>5</v>
      </c>
      <c r="BI9" s="680" t="s">
        <v>255</v>
      </c>
      <c r="BJ9" s="681" t="s">
        <v>255</v>
      </c>
      <c r="BK9" s="679">
        <v>5</v>
      </c>
      <c r="BL9" s="680" t="s">
        <v>255</v>
      </c>
      <c r="BM9" s="681" t="s">
        <v>255</v>
      </c>
    </row>
    <row r="10" spans="1:65" ht="17.25" customHeight="1" thickBot="1" x14ac:dyDescent="0.25">
      <c r="A10" s="1107"/>
      <c r="B10" s="1108"/>
      <c r="C10" s="1109"/>
      <c r="D10" s="1230"/>
      <c r="E10" s="1110"/>
      <c r="F10" s="1112"/>
      <c r="G10" s="1226" t="s">
        <v>46</v>
      </c>
      <c r="H10" s="1228"/>
      <c r="I10" s="682">
        <v>100</v>
      </c>
      <c r="J10" s="683" t="s">
        <v>255</v>
      </c>
      <c r="K10" s="684" t="s">
        <v>255</v>
      </c>
      <c r="L10" s="682">
        <v>100</v>
      </c>
      <c r="M10" s="683" t="s">
        <v>255</v>
      </c>
      <c r="N10" s="684" t="s">
        <v>255</v>
      </c>
      <c r="O10" s="682">
        <v>100</v>
      </c>
      <c r="P10" s="683" t="s">
        <v>255</v>
      </c>
      <c r="Q10" s="684" t="s">
        <v>255</v>
      </c>
      <c r="R10" s="682">
        <v>90</v>
      </c>
      <c r="S10" s="683" t="s">
        <v>255</v>
      </c>
      <c r="T10" s="684" t="s">
        <v>255</v>
      </c>
      <c r="U10" s="682">
        <v>100</v>
      </c>
      <c r="V10" s="683" t="s">
        <v>255</v>
      </c>
      <c r="W10" s="684" t="s">
        <v>255</v>
      </c>
      <c r="X10" s="682">
        <v>100</v>
      </c>
      <c r="Y10" s="683" t="s">
        <v>255</v>
      </c>
      <c r="Z10" s="684" t="s">
        <v>255</v>
      </c>
      <c r="AA10" s="682">
        <v>110</v>
      </c>
      <c r="AB10" s="683" t="s">
        <v>255</v>
      </c>
      <c r="AC10" s="684" t="s">
        <v>255</v>
      </c>
      <c r="AD10" s="682">
        <v>120</v>
      </c>
      <c r="AE10" s="683" t="s">
        <v>255</v>
      </c>
      <c r="AF10" s="684" t="s">
        <v>255</v>
      </c>
      <c r="AG10" s="682">
        <v>110</v>
      </c>
      <c r="AH10" s="683" t="s">
        <v>255</v>
      </c>
      <c r="AI10" s="684" t="s">
        <v>255</v>
      </c>
      <c r="AJ10" s="682">
        <v>110</v>
      </c>
      <c r="AK10" s="683" t="s">
        <v>255</v>
      </c>
      <c r="AL10" s="684" t="s">
        <v>255</v>
      </c>
      <c r="AM10" s="682">
        <v>110</v>
      </c>
      <c r="AN10" s="683" t="s">
        <v>255</v>
      </c>
      <c r="AO10" s="684" t="s">
        <v>255</v>
      </c>
      <c r="AP10" s="682">
        <v>110</v>
      </c>
      <c r="AQ10" s="683" t="s">
        <v>255</v>
      </c>
      <c r="AR10" s="684" t="s">
        <v>255</v>
      </c>
      <c r="AS10" s="682">
        <v>120</v>
      </c>
      <c r="AT10" s="683" t="s">
        <v>255</v>
      </c>
      <c r="AU10" s="684" t="s">
        <v>255</v>
      </c>
      <c r="AV10" s="682">
        <v>90</v>
      </c>
      <c r="AW10" s="683" t="s">
        <v>255</v>
      </c>
      <c r="AX10" s="684" t="s">
        <v>255</v>
      </c>
      <c r="AY10" s="682">
        <v>90</v>
      </c>
      <c r="AZ10" s="683" t="s">
        <v>255</v>
      </c>
      <c r="BA10" s="684" t="s">
        <v>255</v>
      </c>
      <c r="BB10" s="682">
        <v>90</v>
      </c>
      <c r="BC10" s="683" t="s">
        <v>255</v>
      </c>
      <c r="BD10" s="684" t="s">
        <v>255</v>
      </c>
      <c r="BE10" s="682">
        <v>90</v>
      </c>
      <c r="BF10" s="683" t="s">
        <v>255</v>
      </c>
      <c r="BG10" s="684" t="s">
        <v>255</v>
      </c>
      <c r="BH10" s="682">
        <v>90</v>
      </c>
      <c r="BI10" s="683" t="s">
        <v>255</v>
      </c>
      <c r="BJ10" s="684" t="s">
        <v>255</v>
      </c>
      <c r="BK10" s="682">
        <v>100</v>
      </c>
      <c r="BL10" s="683" t="s">
        <v>255</v>
      </c>
      <c r="BM10" s="684" t="s">
        <v>255</v>
      </c>
    </row>
    <row r="11" spans="1:65" ht="17.25" customHeight="1" x14ac:dyDescent="0.2">
      <c r="A11" s="1107"/>
      <c r="B11" s="1108"/>
      <c r="C11" s="1109"/>
      <c r="D11" s="1230"/>
      <c r="E11" s="1104" t="s">
        <v>160</v>
      </c>
      <c r="F11" s="1106"/>
      <c r="G11" s="1168" t="s">
        <v>158</v>
      </c>
      <c r="H11" s="1169"/>
      <c r="I11" s="1168">
        <v>120</v>
      </c>
      <c r="J11" s="1169"/>
      <c r="K11" s="1170"/>
      <c r="L11" s="1168">
        <v>120</v>
      </c>
      <c r="M11" s="1169"/>
      <c r="N11" s="1170"/>
      <c r="O11" s="1168">
        <v>120</v>
      </c>
      <c r="P11" s="1169"/>
      <c r="Q11" s="1170"/>
      <c r="R11" s="1168">
        <v>120</v>
      </c>
      <c r="S11" s="1169"/>
      <c r="T11" s="1170"/>
      <c r="U11" s="1168">
        <v>120</v>
      </c>
      <c r="V11" s="1169"/>
      <c r="W11" s="1170"/>
      <c r="X11" s="1168">
        <v>120</v>
      </c>
      <c r="Y11" s="1169"/>
      <c r="Z11" s="1170"/>
      <c r="AA11" s="1168">
        <v>120</v>
      </c>
      <c r="AB11" s="1169"/>
      <c r="AC11" s="1170"/>
      <c r="AD11" s="1168">
        <v>120</v>
      </c>
      <c r="AE11" s="1169"/>
      <c r="AF11" s="1170"/>
      <c r="AG11" s="1168">
        <v>120</v>
      </c>
      <c r="AH11" s="1169"/>
      <c r="AI11" s="1170"/>
      <c r="AJ11" s="1168">
        <v>120</v>
      </c>
      <c r="AK11" s="1169"/>
      <c r="AL11" s="1170"/>
      <c r="AM11" s="1168">
        <v>120</v>
      </c>
      <c r="AN11" s="1169"/>
      <c r="AO11" s="1170"/>
      <c r="AP11" s="1168">
        <v>120</v>
      </c>
      <c r="AQ11" s="1169"/>
      <c r="AR11" s="1170"/>
      <c r="AS11" s="1168">
        <v>120</v>
      </c>
      <c r="AT11" s="1169"/>
      <c r="AU11" s="1170"/>
      <c r="AV11" s="1168">
        <v>120</v>
      </c>
      <c r="AW11" s="1169"/>
      <c r="AX11" s="1170"/>
      <c r="AY11" s="1168">
        <v>120</v>
      </c>
      <c r="AZ11" s="1169"/>
      <c r="BA11" s="1170"/>
      <c r="BB11" s="1168">
        <v>120</v>
      </c>
      <c r="BC11" s="1169"/>
      <c r="BD11" s="1170"/>
      <c r="BE11" s="1168">
        <v>120</v>
      </c>
      <c r="BF11" s="1169"/>
      <c r="BG11" s="1170"/>
      <c r="BH11" s="1168">
        <v>120</v>
      </c>
      <c r="BI11" s="1169"/>
      <c r="BJ11" s="1170"/>
      <c r="BK11" s="1168">
        <v>120</v>
      </c>
      <c r="BL11" s="1169"/>
      <c r="BM11" s="1170"/>
    </row>
    <row r="12" spans="1:65" ht="17.25" customHeight="1" x14ac:dyDescent="0.2">
      <c r="A12" s="1107"/>
      <c r="B12" s="1108"/>
      <c r="C12" s="1109"/>
      <c r="D12" s="1230"/>
      <c r="E12" s="1107"/>
      <c r="F12" s="1109"/>
      <c r="G12" s="1223" t="s">
        <v>254</v>
      </c>
      <c r="H12" s="1225"/>
      <c r="I12" s="1160">
        <v>36</v>
      </c>
      <c r="J12" s="1145"/>
      <c r="K12" s="1148"/>
      <c r="L12" s="1160">
        <v>36</v>
      </c>
      <c r="M12" s="1145"/>
      <c r="N12" s="1148"/>
      <c r="O12" s="1160">
        <v>36</v>
      </c>
      <c r="P12" s="1145"/>
      <c r="Q12" s="1148"/>
      <c r="R12" s="1160">
        <v>36</v>
      </c>
      <c r="S12" s="1145"/>
      <c r="T12" s="1148"/>
      <c r="U12" s="1160">
        <v>36</v>
      </c>
      <c r="V12" s="1145"/>
      <c r="W12" s="1148"/>
      <c r="X12" s="1160">
        <v>36</v>
      </c>
      <c r="Y12" s="1145"/>
      <c r="Z12" s="1148"/>
      <c r="AA12" s="1160">
        <v>36</v>
      </c>
      <c r="AB12" s="1145"/>
      <c r="AC12" s="1148"/>
      <c r="AD12" s="1160">
        <v>36</v>
      </c>
      <c r="AE12" s="1145"/>
      <c r="AF12" s="1148"/>
      <c r="AG12" s="1160">
        <v>36</v>
      </c>
      <c r="AH12" s="1145"/>
      <c r="AI12" s="1148"/>
      <c r="AJ12" s="1160">
        <v>36</v>
      </c>
      <c r="AK12" s="1145"/>
      <c r="AL12" s="1148"/>
      <c r="AM12" s="1160">
        <v>36</v>
      </c>
      <c r="AN12" s="1145"/>
      <c r="AO12" s="1148"/>
      <c r="AP12" s="1160">
        <v>36</v>
      </c>
      <c r="AQ12" s="1145"/>
      <c r="AR12" s="1148"/>
      <c r="AS12" s="1160">
        <v>36</v>
      </c>
      <c r="AT12" s="1145"/>
      <c r="AU12" s="1148"/>
      <c r="AV12" s="1160">
        <v>36</v>
      </c>
      <c r="AW12" s="1145"/>
      <c r="AX12" s="1148"/>
      <c r="AY12" s="1160">
        <v>36</v>
      </c>
      <c r="AZ12" s="1145"/>
      <c r="BA12" s="1148"/>
      <c r="BB12" s="1160">
        <v>36</v>
      </c>
      <c r="BC12" s="1145"/>
      <c r="BD12" s="1148"/>
      <c r="BE12" s="1160">
        <v>36</v>
      </c>
      <c r="BF12" s="1145"/>
      <c r="BG12" s="1148"/>
      <c r="BH12" s="1160">
        <v>36</v>
      </c>
      <c r="BI12" s="1145"/>
      <c r="BJ12" s="1148"/>
      <c r="BK12" s="1160">
        <v>36</v>
      </c>
      <c r="BL12" s="1145"/>
      <c r="BM12" s="1148"/>
    </row>
    <row r="13" spans="1:65" ht="17.25" customHeight="1" thickBot="1" x14ac:dyDescent="0.25">
      <c r="A13" s="1107"/>
      <c r="B13" s="1108"/>
      <c r="C13" s="1109"/>
      <c r="D13" s="1230"/>
      <c r="E13" s="1110"/>
      <c r="F13" s="1112"/>
      <c r="G13" s="1226" t="s">
        <v>46</v>
      </c>
      <c r="H13" s="1228"/>
      <c r="I13" s="1161">
        <v>10.5</v>
      </c>
      <c r="J13" s="1146"/>
      <c r="K13" s="1149"/>
      <c r="L13" s="1161">
        <v>10.5</v>
      </c>
      <c r="M13" s="1146"/>
      <c r="N13" s="1149"/>
      <c r="O13" s="1161">
        <v>10.5</v>
      </c>
      <c r="P13" s="1146"/>
      <c r="Q13" s="1149"/>
      <c r="R13" s="1161">
        <v>10.5</v>
      </c>
      <c r="S13" s="1146"/>
      <c r="T13" s="1149"/>
      <c r="U13" s="1161">
        <v>10.5</v>
      </c>
      <c r="V13" s="1146"/>
      <c r="W13" s="1149"/>
      <c r="X13" s="1161">
        <v>10.5</v>
      </c>
      <c r="Y13" s="1146"/>
      <c r="Z13" s="1149"/>
      <c r="AA13" s="1161">
        <v>10.5</v>
      </c>
      <c r="AB13" s="1146"/>
      <c r="AC13" s="1149"/>
      <c r="AD13" s="1161">
        <v>10.5</v>
      </c>
      <c r="AE13" s="1146"/>
      <c r="AF13" s="1149"/>
      <c r="AG13" s="1161">
        <v>10.5</v>
      </c>
      <c r="AH13" s="1146"/>
      <c r="AI13" s="1149"/>
      <c r="AJ13" s="1161">
        <v>10.5</v>
      </c>
      <c r="AK13" s="1146"/>
      <c r="AL13" s="1149"/>
      <c r="AM13" s="1161">
        <v>10.5</v>
      </c>
      <c r="AN13" s="1146"/>
      <c r="AO13" s="1149"/>
      <c r="AP13" s="1161">
        <v>10.5</v>
      </c>
      <c r="AQ13" s="1146"/>
      <c r="AR13" s="1149"/>
      <c r="AS13" s="1161">
        <v>10.5</v>
      </c>
      <c r="AT13" s="1146"/>
      <c r="AU13" s="1149"/>
      <c r="AV13" s="1161">
        <v>10.5</v>
      </c>
      <c r="AW13" s="1146"/>
      <c r="AX13" s="1149"/>
      <c r="AY13" s="1161">
        <v>10.5</v>
      </c>
      <c r="AZ13" s="1146"/>
      <c r="BA13" s="1149"/>
      <c r="BB13" s="1161">
        <v>10.5</v>
      </c>
      <c r="BC13" s="1146"/>
      <c r="BD13" s="1149"/>
      <c r="BE13" s="1161">
        <v>10.5</v>
      </c>
      <c r="BF13" s="1146"/>
      <c r="BG13" s="1149"/>
      <c r="BH13" s="1161">
        <v>10.5</v>
      </c>
      <c r="BI13" s="1146"/>
      <c r="BJ13" s="1149"/>
      <c r="BK13" s="1161">
        <v>10.5</v>
      </c>
      <c r="BL13" s="1146"/>
      <c r="BM13" s="1149"/>
    </row>
    <row r="14" spans="1:65" ht="17.25" customHeight="1" thickBot="1" x14ac:dyDescent="0.25">
      <c r="A14" s="1110"/>
      <c r="B14" s="1111"/>
      <c r="C14" s="1112"/>
      <c r="D14" s="1231"/>
      <c r="E14" s="1235" t="s">
        <v>161</v>
      </c>
      <c r="F14" s="1236"/>
      <c r="G14" s="1236"/>
      <c r="H14" s="1237"/>
      <c r="I14" s="1156">
        <v>5</v>
      </c>
      <c r="J14" s="1157"/>
      <c r="K14" s="1158"/>
      <c r="L14" s="1156">
        <v>5</v>
      </c>
      <c r="M14" s="1157"/>
      <c r="N14" s="1158"/>
      <c r="O14" s="1156">
        <v>5</v>
      </c>
      <c r="P14" s="1157"/>
      <c r="Q14" s="1158"/>
      <c r="R14" s="1156">
        <v>5</v>
      </c>
      <c r="S14" s="1157"/>
      <c r="T14" s="1158"/>
      <c r="U14" s="1156">
        <v>5</v>
      </c>
      <c r="V14" s="1157"/>
      <c r="W14" s="1158"/>
      <c r="X14" s="1156">
        <v>5</v>
      </c>
      <c r="Y14" s="1157"/>
      <c r="Z14" s="1158"/>
      <c r="AA14" s="1156">
        <v>5</v>
      </c>
      <c r="AB14" s="1157"/>
      <c r="AC14" s="1158"/>
      <c r="AD14" s="1156">
        <v>5</v>
      </c>
      <c r="AE14" s="1157"/>
      <c r="AF14" s="1158"/>
      <c r="AG14" s="1156">
        <v>5</v>
      </c>
      <c r="AH14" s="1157"/>
      <c r="AI14" s="1158"/>
      <c r="AJ14" s="1156">
        <v>5</v>
      </c>
      <c r="AK14" s="1157"/>
      <c r="AL14" s="1158"/>
      <c r="AM14" s="1156">
        <v>5</v>
      </c>
      <c r="AN14" s="1157"/>
      <c r="AO14" s="1158"/>
      <c r="AP14" s="1156">
        <v>5</v>
      </c>
      <c r="AQ14" s="1157"/>
      <c r="AR14" s="1158"/>
      <c r="AS14" s="1156">
        <v>5</v>
      </c>
      <c r="AT14" s="1157"/>
      <c r="AU14" s="1158"/>
      <c r="AV14" s="1156">
        <v>5</v>
      </c>
      <c r="AW14" s="1157"/>
      <c r="AX14" s="1158"/>
      <c r="AY14" s="1156">
        <v>5</v>
      </c>
      <c r="AZ14" s="1157"/>
      <c r="BA14" s="1158"/>
      <c r="BB14" s="1156">
        <v>5</v>
      </c>
      <c r="BC14" s="1157"/>
      <c r="BD14" s="1158"/>
      <c r="BE14" s="1156">
        <v>5</v>
      </c>
      <c r="BF14" s="1157"/>
      <c r="BG14" s="1158"/>
      <c r="BH14" s="1156">
        <v>5</v>
      </c>
      <c r="BI14" s="1157"/>
      <c r="BJ14" s="1158"/>
      <c r="BK14" s="1156">
        <v>5</v>
      </c>
      <c r="BL14" s="1157"/>
      <c r="BM14" s="1158"/>
    </row>
    <row r="15" spans="1:65" ht="17.25" customHeight="1" x14ac:dyDescent="0.2">
      <c r="A15" s="1104" t="s">
        <v>44</v>
      </c>
      <c r="B15" s="1105"/>
      <c r="C15" s="1106"/>
      <c r="D15" s="1229">
        <v>16</v>
      </c>
      <c r="E15" s="1104" t="s">
        <v>37</v>
      </c>
      <c r="F15" s="1106"/>
      <c r="G15" s="1168" t="s">
        <v>158</v>
      </c>
      <c r="H15" s="1170"/>
      <c r="I15" s="676">
        <v>10.053483890768153</v>
      </c>
      <c r="J15" s="685">
        <v>1.9800000000132059</v>
      </c>
      <c r="K15" s="686">
        <v>0.65999999999939973</v>
      </c>
      <c r="L15" s="676">
        <v>10.053483890699576</v>
      </c>
      <c r="M15" s="685">
        <v>1.9799999999981992</v>
      </c>
      <c r="N15" s="686">
        <v>0.65999999999939973</v>
      </c>
      <c r="O15" s="676">
        <v>9.6691311897716137</v>
      </c>
      <c r="P15" s="685">
        <v>1.9799999999981992</v>
      </c>
      <c r="Q15" s="686">
        <v>0.32999999999969987</v>
      </c>
      <c r="R15" s="676">
        <v>11.572429014706993</v>
      </c>
      <c r="S15" s="685">
        <v>2.3099999999903957</v>
      </c>
      <c r="T15" s="686">
        <v>0.65999999999939973</v>
      </c>
      <c r="U15" s="676">
        <v>31.831622592457794</v>
      </c>
      <c r="V15" s="685">
        <v>6.6000000000090049</v>
      </c>
      <c r="W15" s="686">
        <v>0.32999999999969987</v>
      </c>
      <c r="X15" s="676">
        <v>10.053483890699576</v>
      </c>
      <c r="Y15" s="685">
        <v>1.9799999999981992</v>
      </c>
      <c r="Z15" s="686">
        <v>0.65999999999939973</v>
      </c>
      <c r="AA15" s="676">
        <v>8.5602330749505633</v>
      </c>
      <c r="AB15" s="685">
        <v>1.6500000000060027</v>
      </c>
      <c r="AC15" s="686">
        <v>0.65999999999939973</v>
      </c>
      <c r="AD15" s="676">
        <v>7.1088866336633867</v>
      </c>
      <c r="AE15" s="685">
        <v>1.3199999999987995</v>
      </c>
      <c r="AF15" s="686">
        <v>0.65999999999939973</v>
      </c>
      <c r="AG15" s="676">
        <v>10.053483890699576</v>
      </c>
      <c r="AH15" s="685">
        <v>1.9799999999981992</v>
      </c>
      <c r="AI15" s="686">
        <v>0.65999999999939973</v>
      </c>
      <c r="AJ15" s="676">
        <v>10.053483890699576</v>
      </c>
      <c r="AK15" s="685">
        <v>1.9799999999981992</v>
      </c>
      <c r="AL15" s="686">
        <v>0.65999999999939973</v>
      </c>
      <c r="AM15" s="676">
        <v>20.725787993436015</v>
      </c>
      <c r="AN15" s="685">
        <v>4.2900000000036016</v>
      </c>
      <c r="AO15" s="686">
        <v>0.32999999999969987</v>
      </c>
      <c r="AP15" s="676">
        <v>10.663329950495077</v>
      </c>
      <c r="AQ15" s="685">
        <v>1.9799999999981992</v>
      </c>
      <c r="AR15" s="686">
        <v>0.9899999999990996</v>
      </c>
      <c r="AS15" s="676">
        <v>11.572429014716921</v>
      </c>
      <c r="AT15" s="685">
        <v>2.3099999999903957</v>
      </c>
      <c r="AU15" s="686">
        <v>0.66000000000690306</v>
      </c>
      <c r="AV15" s="676">
        <v>15.975235813977889</v>
      </c>
      <c r="AW15" s="685">
        <v>3.3000000000120053</v>
      </c>
      <c r="AX15" s="686">
        <v>0.32999999999969987</v>
      </c>
      <c r="AY15" s="676">
        <v>11.462735268805725</v>
      </c>
      <c r="AZ15" s="685">
        <v>1.9799999999981992</v>
      </c>
      <c r="BA15" s="686">
        <v>1.3199999999987995</v>
      </c>
      <c r="BB15" s="676">
        <v>11.572429014706993</v>
      </c>
      <c r="BC15" s="685">
        <v>2.3099999999903957</v>
      </c>
      <c r="BD15" s="686">
        <v>0.65999999999939973</v>
      </c>
      <c r="BE15" s="676">
        <v>12.105997711655592</v>
      </c>
      <c r="BF15" s="685">
        <v>2.3100000000054028</v>
      </c>
      <c r="BG15" s="686">
        <v>0.9899999999990996</v>
      </c>
      <c r="BH15" s="676">
        <v>14.655345235603129</v>
      </c>
      <c r="BI15" s="685">
        <v>2.9700000000048017</v>
      </c>
      <c r="BJ15" s="686">
        <v>0.65999999999939973</v>
      </c>
      <c r="BK15" s="676">
        <v>11.572429014706993</v>
      </c>
      <c r="BL15" s="685">
        <v>2.3099999999903957</v>
      </c>
      <c r="BM15" s="686">
        <v>0.65999999999939973</v>
      </c>
    </row>
    <row r="16" spans="1:65" ht="17.25" customHeight="1" x14ac:dyDescent="0.2">
      <c r="A16" s="1107"/>
      <c r="B16" s="1108"/>
      <c r="C16" s="1109"/>
      <c r="D16" s="1230"/>
      <c r="E16" s="1107"/>
      <c r="F16" s="1109"/>
      <c r="G16" s="1223" t="s">
        <v>254</v>
      </c>
      <c r="H16" s="1225"/>
      <c r="I16" s="679">
        <v>8</v>
      </c>
      <c r="J16" s="680" t="s">
        <v>255</v>
      </c>
      <c r="K16" s="681" t="s">
        <v>255</v>
      </c>
      <c r="L16" s="679">
        <v>7.8</v>
      </c>
      <c r="M16" s="680" t="s">
        <v>255</v>
      </c>
      <c r="N16" s="681" t="s">
        <v>255</v>
      </c>
      <c r="O16" s="679">
        <v>7</v>
      </c>
      <c r="P16" s="680" t="s">
        <v>255</v>
      </c>
      <c r="Q16" s="681" t="s">
        <v>255</v>
      </c>
      <c r="R16" s="679">
        <v>6.5</v>
      </c>
      <c r="S16" s="680" t="s">
        <v>255</v>
      </c>
      <c r="T16" s="681" t="s">
        <v>255</v>
      </c>
      <c r="U16" s="679">
        <v>7</v>
      </c>
      <c r="V16" s="680" t="s">
        <v>255</v>
      </c>
      <c r="W16" s="681" t="s">
        <v>255</v>
      </c>
      <c r="X16" s="679">
        <v>7</v>
      </c>
      <c r="Y16" s="680" t="s">
        <v>255</v>
      </c>
      <c r="Z16" s="681" t="s">
        <v>255</v>
      </c>
      <c r="AA16" s="679">
        <v>7</v>
      </c>
      <c r="AB16" s="680" t="s">
        <v>255</v>
      </c>
      <c r="AC16" s="681" t="s">
        <v>255</v>
      </c>
      <c r="AD16" s="679">
        <v>8</v>
      </c>
      <c r="AE16" s="680" t="s">
        <v>255</v>
      </c>
      <c r="AF16" s="681" t="s">
        <v>255</v>
      </c>
      <c r="AG16" s="679">
        <v>8</v>
      </c>
      <c r="AH16" s="680" t="s">
        <v>255</v>
      </c>
      <c r="AI16" s="681" t="s">
        <v>255</v>
      </c>
      <c r="AJ16" s="679">
        <v>9</v>
      </c>
      <c r="AK16" s="680" t="s">
        <v>255</v>
      </c>
      <c r="AL16" s="681" t="s">
        <v>255</v>
      </c>
      <c r="AM16" s="679">
        <v>9</v>
      </c>
      <c r="AN16" s="680" t="s">
        <v>255</v>
      </c>
      <c r="AO16" s="681" t="s">
        <v>255</v>
      </c>
      <c r="AP16" s="679">
        <v>9</v>
      </c>
      <c r="AQ16" s="680" t="s">
        <v>255</v>
      </c>
      <c r="AR16" s="681" t="s">
        <v>255</v>
      </c>
      <c r="AS16" s="679">
        <v>8</v>
      </c>
      <c r="AT16" s="680" t="s">
        <v>255</v>
      </c>
      <c r="AU16" s="681" t="s">
        <v>255</v>
      </c>
      <c r="AV16" s="679">
        <v>7</v>
      </c>
      <c r="AW16" s="680" t="s">
        <v>255</v>
      </c>
      <c r="AX16" s="681" t="s">
        <v>255</v>
      </c>
      <c r="AY16" s="679">
        <v>7</v>
      </c>
      <c r="AZ16" s="680" t="s">
        <v>255</v>
      </c>
      <c r="BA16" s="681" t="s">
        <v>255</v>
      </c>
      <c r="BB16" s="679">
        <v>7</v>
      </c>
      <c r="BC16" s="680" t="s">
        <v>255</v>
      </c>
      <c r="BD16" s="681" t="s">
        <v>255</v>
      </c>
      <c r="BE16" s="679">
        <v>7</v>
      </c>
      <c r="BF16" s="680" t="s">
        <v>255</v>
      </c>
      <c r="BG16" s="681" t="s">
        <v>255</v>
      </c>
      <c r="BH16" s="679">
        <v>7</v>
      </c>
      <c r="BI16" s="680" t="s">
        <v>255</v>
      </c>
      <c r="BJ16" s="681" t="s">
        <v>255</v>
      </c>
      <c r="BK16" s="679">
        <v>7</v>
      </c>
      <c r="BL16" s="680" t="s">
        <v>255</v>
      </c>
      <c r="BM16" s="681" t="s">
        <v>255</v>
      </c>
    </row>
    <row r="17" spans="1:65" ht="17.25" customHeight="1" thickBot="1" x14ac:dyDescent="0.25">
      <c r="A17" s="1107"/>
      <c r="B17" s="1108"/>
      <c r="C17" s="1109"/>
      <c r="D17" s="1230"/>
      <c r="E17" s="1110"/>
      <c r="F17" s="1112"/>
      <c r="G17" s="1226" t="s">
        <v>46</v>
      </c>
      <c r="H17" s="1228"/>
      <c r="I17" s="679">
        <v>110</v>
      </c>
      <c r="J17" s="683" t="s">
        <v>255</v>
      </c>
      <c r="K17" s="684" t="s">
        <v>255</v>
      </c>
      <c r="L17" s="679">
        <v>110</v>
      </c>
      <c r="M17" s="683" t="s">
        <v>255</v>
      </c>
      <c r="N17" s="684" t="s">
        <v>255</v>
      </c>
      <c r="O17" s="679">
        <v>110</v>
      </c>
      <c r="P17" s="683" t="s">
        <v>255</v>
      </c>
      <c r="Q17" s="684" t="s">
        <v>255</v>
      </c>
      <c r="R17" s="679">
        <v>100</v>
      </c>
      <c r="S17" s="683" t="s">
        <v>255</v>
      </c>
      <c r="T17" s="684" t="s">
        <v>255</v>
      </c>
      <c r="U17" s="679">
        <v>100</v>
      </c>
      <c r="V17" s="683" t="s">
        <v>255</v>
      </c>
      <c r="W17" s="684" t="s">
        <v>255</v>
      </c>
      <c r="X17" s="679">
        <v>100</v>
      </c>
      <c r="Y17" s="683" t="s">
        <v>255</v>
      </c>
      <c r="Z17" s="684" t="s">
        <v>255</v>
      </c>
      <c r="AA17" s="679">
        <v>100</v>
      </c>
      <c r="AB17" s="683" t="s">
        <v>255</v>
      </c>
      <c r="AC17" s="684" t="s">
        <v>255</v>
      </c>
      <c r="AD17" s="679">
        <v>130</v>
      </c>
      <c r="AE17" s="683" t="s">
        <v>255</v>
      </c>
      <c r="AF17" s="684" t="s">
        <v>255</v>
      </c>
      <c r="AG17" s="679">
        <v>130</v>
      </c>
      <c r="AH17" s="683" t="s">
        <v>255</v>
      </c>
      <c r="AI17" s="684" t="s">
        <v>255</v>
      </c>
      <c r="AJ17" s="679">
        <v>130</v>
      </c>
      <c r="AK17" s="683" t="s">
        <v>255</v>
      </c>
      <c r="AL17" s="684" t="s">
        <v>255</v>
      </c>
      <c r="AM17" s="679">
        <v>130</v>
      </c>
      <c r="AN17" s="683" t="s">
        <v>255</v>
      </c>
      <c r="AO17" s="684" t="s">
        <v>255</v>
      </c>
      <c r="AP17" s="679">
        <v>130</v>
      </c>
      <c r="AQ17" s="683" t="s">
        <v>255</v>
      </c>
      <c r="AR17" s="684" t="s">
        <v>255</v>
      </c>
      <c r="AS17" s="679">
        <v>130</v>
      </c>
      <c r="AT17" s="683" t="s">
        <v>255</v>
      </c>
      <c r="AU17" s="684" t="s">
        <v>255</v>
      </c>
      <c r="AV17" s="679">
        <v>120</v>
      </c>
      <c r="AW17" s="683" t="s">
        <v>255</v>
      </c>
      <c r="AX17" s="684" t="s">
        <v>255</v>
      </c>
      <c r="AY17" s="679">
        <v>120</v>
      </c>
      <c r="AZ17" s="683" t="s">
        <v>255</v>
      </c>
      <c r="BA17" s="684" t="s">
        <v>255</v>
      </c>
      <c r="BB17" s="679">
        <v>120</v>
      </c>
      <c r="BC17" s="683" t="s">
        <v>255</v>
      </c>
      <c r="BD17" s="684" t="s">
        <v>255</v>
      </c>
      <c r="BE17" s="679">
        <v>130</v>
      </c>
      <c r="BF17" s="683" t="s">
        <v>255</v>
      </c>
      <c r="BG17" s="684" t="s">
        <v>255</v>
      </c>
      <c r="BH17" s="679">
        <v>130</v>
      </c>
      <c r="BI17" s="683" t="s">
        <v>255</v>
      </c>
      <c r="BJ17" s="684" t="s">
        <v>255</v>
      </c>
      <c r="BK17" s="679">
        <v>120</v>
      </c>
      <c r="BL17" s="683" t="s">
        <v>255</v>
      </c>
      <c r="BM17" s="684" t="s">
        <v>255</v>
      </c>
    </row>
    <row r="18" spans="1:65" ht="17.25" customHeight="1" x14ac:dyDescent="0.2">
      <c r="A18" s="1107"/>
      <c r="B18" s="1108"/>
      <c r="C18" s="1109"/>
      <c r="D18" s="1230"/>
      <c r="E18" s="1104" t="s">
        <v>160</v>
      </c>
      <c r="F18" s="1106"/>
      <c r="G18" s="1168" t="s">
        <v>158</v>
      </c>
      <c r="H18" s="1170"/>
      <c r="I18" s="1168">
        <v>120</v>
      </c>
      <c r="J18" s="1169"/>
      <c r="K18" s="1170"/>
      <c r="L18" s="1168">
        <v>120</v>
      </c>
      <c r="M18" s="1169"/>
      <c r="N18" s="1170"/>
      <c r="O18" s="1168">
        <v>120</v>
      </c>
      <c r="P18" s="1169"/>
      <c r="Q18" s="1170"/>
      <c r="R18" s="1168">
        <v>120</v>
      </c>
      <c r="S18" s="1169"/>
      <c r="T18" s="1170"/>
      <c r="U18" s="1168">
        <v>120</v>
      </c>
      <c r="V18" s="1169"/>
      <c r="W18" s="1170"/>
      <c r="X18" s="1168">
        <v>120</v>
      </c>
      <c r="Y18" s="1169"/>
      <c r="Z18" s="1170"/>
      <c r="AA18" s="1168">
        <v>120</v>
      </c>
      <c r="AB18" s="1169"/>
      <c r="AC18" s="1170"/>
      <c r="AD18" s="1168">
        <v>120</v>
      </c>
      <c r="AE18" s="1169"/>
      <c r="AF18" s="1170"/>
      <c r="AG18" s="1168">
        <v>120</v>
      </c>
      <c r="AH18" s="1169"/>
      <c r="AI18" s="1170"/>
      <c r="AJ18" s="1168">
        <v>120</v>
      </c>
      <c r="AK18" s="1169"/>
      <c r="AL18" s="1170"/>
      <c r="AM18" s="1168">
        <v>120</v>
      </c>
      <c r="AN18" s="1169"/>
      <c r="AO18" s="1170"/>
      <c r="AP18" s="1168">
        <v>120</v>
      </c>
      <c r="AQ18" s="1169"/>
      <c r="AR18" s="1170"/>
      <c r="AS18" s="1168">
        <v>120</v>
      </c>
      <c r="AT18" s="1169"/>
      <c r="AU18" s="1170"/>
      <c r="AV18" s="1168">
        <v>120</v>
      </c>
      <c r="AW18" s="1169"/>
      <c r="AX18" s="1170"/>
      <c r="AY18" s="1168">
        <v>120</v>
      </c>
      <c r="AZ18" s="1169"/>
      <c r="BA18" s="1170"/>
      <c r="BB18" s="1168">
        <v>120</v>
      </c>
      <c r="BC18" s="1169"/>
      <c r="BD18" s="1170"/>
      <c r="BE18" s="1168">
        <v>120</v>
      </c>
      <c r="BF18" s="1169"/>
      <c r="BG18" s="1170"/>
      <c r="BH18" s="1168">
        <v>120</v>
      </c>
      <c r="BI18" s="1169"/>
      <c r="BJ18" s="1170"/>
      <c r="BK18" s="1168">
        <v>120</v>
      </c>
      <c r="BL18" s="1169"/>
      <c r="BM18" s="1170"/>
    </row>
    <row r="19" spans="1:65" ht="17.25" customHeight="1" x14ac:dyDescent="0.2">
      <c r="A19" s="1107"/>
      <c r="B19" s="1108"/>
      <c r="C19" s="1109"/>
      <c r="D19" s="1230"/>
      <c r="E19" s="1107"/>
      <c r="F19" s="1109"/>
      <c r="G19" s="1223" t="s">
        <v>254</v>
      </c>
      <c r="H19" s="1225"/>
      <c r="I19" s="1160">
        <v>36</v>
      </c>
      <c r="J19" s="1145"/>
      <c r="K19" s="1148"/>
      <c r="L19" s="1160">
        <v>36</v>
      </c>
      <c r="M19" s="1145"/>
      <c r="N19" s="1148"/>
      <c r="O19" s="1160">
        <v>36</v>
      </c>
      <c r="P19" s="1145"/>
      <c r="Q19" s="1148"/>
      <c r="R19" s="1160">
        <v>36</v>
      </c>
      <c r="S19" s="1145"/>
      <c r="T19" s="1148"/>
      <c r="U19" s="1160">
        <v>36</v>
      </c>
      <c r="V19" s="1145"/>
      <c r="W19" s="1148"/>
      <c r="X19" s="1160">
        <v>36</v>
      </c>
      <c r="Y19" s="1145"/>
      <c r="Z19" s="1148"/>
      <c r="AA19" s="1160">
        <v>36</v>
      </c>
      <c r="AB19" s="1145"/>
      <c r="AC19" s="1148"/>
      <c r="AD19" s="1160">
        <v>36</v>
      </c>
      <c r="AE19" s="1145"/>
      <c r="AF19" s="1148"/>
      <c r="AG19" s="1160">
        <v>36</v>
      </c>
      <c r="AH19" s="1145"/>
      <c r="AI19" s="1148"/>
      <c r="AJ19" s="1160">
        <v>36</v>
      </c>
      <c r="AK19" s="1145"/>
      <c r="AL19" s="1148"/>
      <c r="AM19" s="1160">
        <v>36</v>
      </c>
      <c r="AN19" s="1145"/>
      <c r="AO19" s="1148"/>
      <c r="AP19" s="1160">
        <v>36</v>
      </c>
      <c r="AQ19" s="1145"/>
      <c r="AR19" s="1148"/>
      <c r="AS19" s="1160">
        <v>36</v>
      </c>
      <c r="AT19" s="1145"/>
      <c r="AU19" s="1148"/>
      <c r="AV19" s="1160">
        <v>36</v>
      </c>
      <c r="AW19" s="1145"/>
      <c r="AX19" s="1148"/>
      <c r="AY19" s="1160">
        <v>36</v>
      </c>
      <c r="AZ19" s="1145"/>
      <c r="BA19" s="1148"/>
      <c r="BB19" s="1160">
        <v>36</v>
      </c>
      <c r="BC19" s="1145"/>
      <c r="BD19" s="1148"/>
      <c r="BE19" s="1160">
        <v>36</v>
      </c>
      <c r="BF19" s="1145"/>
      <c r="BG19" s="1148"/>
      <c r="BH19" s="1160">
        <v>36</v>
      </c>
      <c r="BI19" s="1145"/>
      <c r="BJ19" s="1148"/>
      <c r="BK19" s="1160">
        <v>36</v>
      </c>
      <c r="BL19" s="1145"/>
      <c r="BM19" s="1148"/>
    </row>
    <row r="20" spans="1:65" ht="17.25" customHeight="1" thickBot="1" x14ac:dyDescent="0.25">
      <c r="A20" s="1107"/>
      <c r="B20" s="1108"/>
      <c r="C20" s="1109"/>
      <c r="D20" s="1230"/>
      <c r="E20" s="1110"/>
      <c r="F20" s="1112"/>
      <c r="G20" s="1226" t="s">
        <v>46</v>
      </c>
      <c r="H20" s="1228"/>
      <c r="I20" s="1161">
        <v>10.5</v>
      </c>
      <c r="J20" s="1146"/>
      <c r="K20" s="1149"/>
      <c r="L20" s="1161">
        <v>10.5</v>
      </c>
      <c r="M20" s="1146"/>
      <c r="N20" s="1149"/>
      <c r="O20" s="1161">
        <v>10.5</v>
      </c>
      <c r="P20" s="1146"/>
      <c r="Q20" s="1149"/>
      <c r="R20" s="1161">
        <v>10.5</v>
      </c>
      <c r="S20" s="1146"/>
      <c r="T20" s="1149"/>
      <c r="U20" s="1161">
        <v>10.5</v>
      </c>
      <c r="V20" s="1146"/>
      <c r="W20" s="1149"/>
      <c r="X20" s="1161">
        <v>10.5</v>
      </c>
      <c r="Y20" s="1146"/>
      <c r="Z20" s="1149"/>
      <c r="AA20" s="1161">
        <v>10.5</v>
      </c>
      <c r="AB20" s="1146"/>
      <c r="AC20" s="1149"/>
      <c r="AD20" s="1161">
        <v>10.5</v>
      </c>
      <c r="AE20" s="1146"/>
      <c r="AF20" s="1149"/>
      <c r="AG20" s="1161">
        <v>10.5</v>
      </c>
      <c r="AH20" s="1146"/>
      <c r="AI20" s="1149"/>
      <c r="AJ20" s="1161">
        <v>10.5</v>
      </c>
      <c r="AK20" s="1146"/>
      <c r="AL20" s="1149"/>
      <c r="AM20" s="1161">
        <v>10.5</v>
      </c>
      <c r="AN20" s="1146"/>
      <c r="AO20" s="1149"/>
      <c r="AP20" s="1161">
        <v>10.5</v>
      </c>
      <c r="AQ20" s="1146"/>
      <c r="AR20" s="1149"/>
      <c r="AS20" s="1161">
        <v>10.5</v>
      </c>
      <c r="AT20" s="1146"/>
      <c r="AU20" s="1149"/>
      <c r="AV20" s="1161">
        <v>10.5</v>
      </c>
      <c r="AW20" s="1146"/>
      <c r="AX20" s="1149"/>
      <c r="AY20" s="1161">
        <v>10.5</v>
      </c>
      <c r="AZ20" s="1146"/>
      <c r="BA20" s="1149"/>
      <c r="BB20" s="1161">
        <v>10.5</v>
      </c>
      <c r="BC20" s="1146"/>
      <c r="BD20" s="1149"/>
      <c r="BE20" s="1161">
        <v>10.5</v>
      </c>
      <c r="BF20" s="1146"/>
      <c r="BG20" s="1149"/>
      <c r="BH20" s="1161">
        <v>10.5</v>
      </c>
      <c r="BI20" s="1146"/>
      <c r="BJ20" s="1149"/>
      <c r="BK20" s="1161">
        <v>10.5</v>
      </c>
      <c r="BL20" s="1146"/>
      <c r="BM20" s="1149"/>
    </row>
    <row r="21" spans="1:65" ht="17.25" customHeight="1" thickBot="1" x14ac:dyDescent="0.25">
      <c r="A21" s="1110"/>
      <c r="B21" s="1111"/>
      <c r="C21" s="1112"/>
      <c r="D21" s="1231"/>
      <c r="E21" s="1235" t="s">
        <v>161</v>
      </c>
      <c r="F21" s="1236"/>
      <c r="G21" s="1236"/>
      <c r="H21" s="1237"/>
      <c r="I21" s="1104">
        <v>5</v>
      </c>
      <c r="J21" s="1105"/>
      <c r="K21" s="1106"/>
      <c r="L21" s="1104">
        <v>5</v>
      </c>
      <c r="M21" s="1105"/>
      <c r="N21" s="1106"/>
      <c r="O21" s="1104">
        <v>5</v>
      </c>
      <c r="P21" s="1105"/>
      <c r="Q21" s="1106"/>
      <c r="R21" s="1104">
        <v>5</v>
      </c>
      <c r="S21" s="1105"/>
      <c r="T21" s="1106"/>
      <c r="U21" s="1104">
        <v>5</v>
      </c>
      <c r="V21" s="1105"/>
      <c r="W21" s="1106"/>
      <c r="X21" s="1104">
        <v>5</v>
      </c>
      <c r="Y21" s="1105"/>
      <c r="Z21" s="1106"/>
      <c r="AA21" s="1104">
        <v>5</v>
      </c>
      <c r="AB21" s="1105"/>
      <c r="AC21" s="1106"/>
      <c r="AD21" s="1104">
        <v>5</v>
      </c>
      <c r="AE21" s="1105"/>
      <c r="AF21" s="1106"/>
      <c r="AG21" s="1104">
        <v>5</v>
      </c>
      <c r="AH21" s="1105"/>
      <c r="AI21" s="1106"/>
      <c r="AJ21" s="1104">
        <v>5</v>
      </c>
      <c r="AK21" s="1105"/>
      <c r="AL21" s="1106"/>
      <c r="AM21" s="1104">
        <v>5</v>
      </c>
      <c r="AN21" s="1105"/>
      <c r="AO21" s="1106"/>
      <c r="AP21" s="1104">
        <v>5</v>
      </c>
      <c r="AQ21" s="1105"/>
      <c r="AR21" s="1106"/>
      <c r="AS21" s="1104">
        <v>5</v>
      </c>
      <c r="AT21" s="1105"/>
      <c r="AU21" s="1106"/>
      <c r="AV21" s="1104">
        <v>5</v>
      </c>
      <c r="AW21" s="1105"/>
      <c r="AX21" s="1106"/>
      <c r="AY21" s="1104">
        <v>5</v>
      </c>
      <c r="AZ21" s="1105"/>
      <c r="BA21" s="1106"/>
      <c r="BB21" s="1104">
        <v>5</v>
      </c>
      <c r="BC21" s="1105"/>
      <c r="BD21" s="1106"/>
      <c r="BE21" s="1104">
        <v>5</v>
      </c>
      <c r="BF21" s="1105"/>
      <c r="BG21" s="1106"/>
      <c r="BH21" s="1104">
        <v>5</v>
      </c>
      <c r="BI21" s="1105"/>
      <c r="BJ21" s="1106"/>
      <c r="BK21" s="1104">
        <v>5</v>
      </c>
      <c r="BL21" s="1105"/>
      <c r="BM21" s="1106"/>
    </row>
    <row r="22" spans="1:65" ht="17.25" customHeight="1" x14ac:dyDescent="0.2">
      <c r="A22" s="1104" t="s">
        <v>45</v>
      </c>
      <c r="B22" s="1105"/>
      <c r="C22" s="1106"/>
      <c r="D22" s="1229">
        <v>0.16</v>
      </c>
      <c r="E22" s="1104" t="s">
        <v>37</v>
      </c>
      <c r="F22" s="1106"/>
      <c r="G22" s="1104" t="s">
        <v>256</v>
      </c>
      <c r="H22" s="1105"/>
      <c r="I22" s="1159">
        <v>2</v>
      </c>
      <c r="J22" s="1232">
        <v>5.9999999999999995E-4</v>
      </c>
      <c r="K22" s="1147" t="s">
        <v>255</v>
      </c>
      <c r="L22" s="1159">
        <v>2</v>
      </c>
      <c r="M22" s="1232">
        <v>5.9999999999999995E-4</v>
      </c>
      <c r="N22" s="1147" t="s">
        <v>255</v>
      </c>
      <c r="O22" s="1159">
        <v>2</v>
      </c>
      <c r="P22" s="1232">
        <v>0</v>
      </c>
      <c r="Q22" s="1147" t="s">
        <v>255</v>
      </c>
      <c r="R22" s="1159">
        <v>2</v>
      </c>
      <c r="S22" s="1232">
        <v>1.1999999999999999E-3</v>
      </c>
      <c r="T22" s="1147" t="s">
        <v>255</v>
      </c>
      <c r="U22" s="1159">
        <v>2</v>
      </c>
      <c r="V22" s="1232">
        <v>0</v>
      </c>
      <c r="W22" s="1147" t="s">
        <v>255</v>
      </c>
      <c r="X22" s="1159">
        <v>2</v>
      </c>
      <c r="Y22" s="1232">
        <v>0</v>
      </c>
      <c r="Z22" s="1147" t="s">
        <v>255</v>
      </c>
      <c r="AA22" s="1159">
        <v>2</v>
      </c>
      <c r="AB22" s="1232">
        <v>0</v>
      </c>
      <c r="AC22" s="1147" t="s">
        <v>255</v>
      </c>
      <c r="AD22" s="1159">
        <v>2</v>
      </c>
      <c r="AE22" s="1232">
        <v>5.9999999999999995E-4</v>
      </c>
      <c r="AF22" s="1147" t="s">
        <v>255</v>
      </c>
      <c r="AG22" s="1159">
        <v>2</v>
      </c>
      <c r="AH22" s="1232">
        <v>0</v>
      </c>
      <c r="AI22" s="1147" t="s">
        <v>255</v>
      </c>
      <c r="AJ22" s="1159">
        <v>2</v>
      </c>
      <c r="AK22" s="1232">
        <v>5.9999999999999995E-4</v>
      </c>
      <c r="AL22" s="1147" t="s">
        <v>255</v>
      </c>
      <c r="AM22" s="1159">
        <v>2</v>
      </c>
      <c r="AN22" s="1232">
        <v>5.9999999999999995E-4</v>
      </c>
      <c r="AO22" s="1147" t="s">
        <v>255</v>
      </c>
      <c r="AP22" s="1159">
        <v>2</v>
      </c>
      <c r="AQ22" s="1232">
        <v>5.9999999999999995E-4</v>
      </c>
      <c r="AR22" s="1147" t="s">
        <v>255</v>
      </c>
      <c r="AS22" s="1159">
        <v>2</v>
      </c>
      <c r="AT22" s="1232">
        <v>5.9999999999999995E-4</v>
      </c>
      <c r="AU22" s="1147" t="s">
        <v>255</v>
      </c>
      <c r="AV22" s="1159">
        <v>2</v>
      </c>
      <c r="AW22" s="1232">
        <v>0</v>
      </c>
      <c r="AX22" s="1147" t="s">
        <v>255</v>
      </c>
      <c r="AY22" s="1159">
        <v>2</v>
      </c>
      <c r="AZ22" s="1232">
        <v>0</v>
      </c>
      <c r="BA22" s="1147" t="s">
        <v>255</v>
      </c>
      <c r="BB22" s="1159">
        <v>2</v>
      </c>
      <c r="BC22" s="1232">
        <v>5.9999999999999995E-4</v>
      </c>
      <c r="BD22" s="1147" t="s">
        <v>255</v>
      </c>
      <c r="BE22" s="1159">
        <v>2</v>
      </c>
      <c r="BF22" s="1232">
        <v>5.9999999999999995E-4</v>
      </c>
      <c r="BG22" s="1147" t="s">
        <v>255</v>
      </c>
      <c r="BH22" s="1159">
        <v>2</v>
      </c>
      <c r="BI22" s="1232">
        <v>0</v>
      </c>
      <c r="BJ22" s="1147" t="s">
        <v>255</v>
      </c>
      <c r="BK22" s="1159">
        <v>2</v>
      </c>
      <c r="BL22" s="1232">
        <v>0</v>
      </c>
      <c r="BM22" s="1147" t="s">
        <v>255</v>
      </c>
    </row>
    <row r="23" spans="1:65" ht="17.25" customHeight="1" x14ac:dyDescent="0.2">
      <c r="A23" s="1107"/>
      <c r="B23" s="1108"/>
      <c r="C23" s="1109"/>
      <c r="D23" s="1230"/>
      <c r="E23" s="1107"/>
      <c r="F23" s="1109"/>
      <c r="G23" s="1107"/>
      <c r="H23" s="1108"/>
      <c r="I23" s="1160"/>
      <c r="J23" s="1233"/>
      <c r="K23" s="1148"/>
      <c r="L23" s="1160"/>
      <c r="M23" s="1233"/>
      <c r="N23" s="1148"/>
      <c r="O23" s="1160"/>
      <c r="P23" s="1233"/>
      <c r="Q23" s="1148"/>
      <c r="R23" s="1160"/>
      <c r="S23" s="1233"/>
      <c r="T23" s="1148"/>
      <c r="U23" s="1160"/>
      <c r="V23" s="1233"/>
      <c r="W23" s="1148"/>
      <c r="X23" s="1160"/>
      <c r="Y23" s="1233"/>
      <c r="Z23" s="1148"/>
      <c r="AA23" s="1160"/>
      <c r="AB23" s="1233"/>
      <c r="AC23" s="1148"/>
      <c r="AD23" s="1160"/>
      <c r="AE23" s="1233"/>
      <c r="AF23" s="1148"/>
      <c r="AG23" s="1160"/>
      <c r="AH23" s="1233"/>
      <c r="AI23" s="1148"/>
      <c r="AJ23" s="1160"/>
      <c r="AK23" s="1233"/>
      <c r="AL23" s="1148"/>
      <c r="AM23" s="1160"/>
      <c r="AN23" s="1233"/>
      <c r="AO23" s="1148"/>
      <c r="AP23" s="1160"/>
      <c r="AQ23" s="1233"/>
      <c r="AR23" s="1148"/>
      <c r="AS23" s="1160"/>
      <c r="AT23" s="1233"/>
      <c r="AU23" s="1148"/>
      <c r="AV23" s="1160"/>
      <c r="AW23" s="1233"/>
      <c r="AX23" s="1148"/>
      <c r="AY23" s="1160"/>
      <c r="AZ23" s="1233"/>
      <c r="BA23" s="1148"/>
      <c r="BB23" s="1160"/>
      <c r="BC23" s="1233"/>
      <c r="BD23" s="1148"/>
      <c r="BE23" s="1160"/>
      <c r="BF23" s="1233"/>
      <c r="BG23" s="1148"/>
      <c r="BH23" s="1160"/>
      <c r="BI23" s="1233"/>
      <c r="BJ23" s="1148"/>
      <c r="BK23" s="1160"/>
      <c r="BL23" s="1233"/>
      <c r="BM23" s="1148"/>
    </row>
    <row r="24" spans="1:65" ht="17.25" customHeight="1" thickBot="1" x14ac:dyDescent="0.25">
      <c r="A24" s="1107"/>
      <c r="B24" s="1108"/>
      <c r="C24" s="1109"/>
      <c r="D24" s="1230"/>
      <c r="E24" s="1110"/>
      <c r="F24" s="1112"/>
      <c r="G24" s="1110"/>
      <c r="H24" s="1111"/>
      <c r="I24" s="1161"/>
      <c r="J24" s="1234"/>
      <c r="K24" s="1149"/>
      <c r="L24" s="1161"/>
      <c r="M24" s="1234"/>
      <c r="N24" s="1149"/>
      <c r="O24" s="1161"/>
      <c r="P24" s="1234"/>
      <c r="Q24" s="1149"/>
      <c r="R24" s="1161"/>
      <c r="S24" s="1234"/>
      <c r="T24" s="1149"/>
      <c r="U24" s="1161"/>
      <c r="V24" s="1234"/>
      <c r="W24" s="1149"/>
      <c r="X24" s="1161"/>
      <c r="Y24" s="1234"/>
      <c r="Z24" s="1149"/>
      <c r="AA24" s="1161"/>
      <c r="AB24" s="1234"/>
      <c r="AC24" s="1149"/>
      <c r="AD24" s="1161"/>
      <c r="AE24" s="1234"/>
      <c r="AF24" s="1149"/>
      <c r="AG24" s="1161"/>
      <c r="AH24" s="1234"/>
      <c r="AI24" s="1149"/>
      <c r="AJ24" s="1161"/>
      <c r="AK24" s="1234"/>
      <c r="AL24" s="1149"/>
      <c r="AM24" s="1161"/>
      <c r="AN24" s="1234"/>
      <c r="AO24" s="1149"/>
      <c r="AP24" s="1161"/>
      <c r="AQ24" s="1234"/>
      <c r="AR24" s="1149"/>
      <c r="AS24" s="1161"/>
      <c r="AT24" s="1234"/>
      <c r="AU24" s="1149"/>
      <c r="AV24" s="1161"/>
      <c r="AW24" s="1234"/>
      <c r="AX24" s="1149"/>
      <c r="AY24" s="1161"/>
      <c r="AZ24" s="1234"/>
      <c r="BA24" s="1149"/>
      <c r="BB24" s="1161"/>
      <c r="BC24" s="1234"/>
      <c r="BD24" s="1149"/>
      <c r="BE24" s="1161"/>
      <c r="BF24" s="1234"/>
      <c r="BG24" s="1149"/>
      <c r="BH24" s="1161"/>
      <c r="BI24" s="1234"/>
      <c r="BJ24" s="1149"/>
      <c r="BK24" s="1161"/>
      <c r="BL24" s="1234"/>
      <c r="BM24" s="1149"/>
    </row>
    <row r="25" spans="1:65" ht="17.25" customHeight="1" x14ac:dyDescent="0.2">
      <c r="A25" s="1107"/>
      <c r="B25" s="1108"/>
      <c r="C25" s="1109"/>
      <c r="D25" s="1230"/>
      <c r="E25" s="1104" t="s">
        <v>160</v>
      </c>
      <c r="F25" s="1106"/>
      <c r="G25" s="1104" t="s">
        <v>256</v>
      </c>
      <c r="H25" s="1105"/>
      <c r="I25" s="1104">
        <v>0.39800000000000002</v>
      </c>
      <c r="J25" s="1105"/>
      <c r="K25" s="1106"/>
      <c r="L25" s="1104">
        <v>0.39800000000000002</v>
      </c>
      <c r="M25" s="1105"/>
      <c r="N25" s="1106"/>
      <c r="O25" s="1104">
        <v>0.39800000000000002</v>
      </c>
      <c r="P25" s="1105"/>
      <c r="Q25" s="1106"/>
      <c r="R25" s="1104">
        <v>0.39800000000000002</v>
      </c>
      <c r="S25" s="1105"/>
      <c r="T25" s="1106"/>
      <c r="U25" s="1104">
        <v>0.39800000000000002</v>
      </c>
      <c r="V25" s="1105"/>
      <c r="W25" s="1106"/>
      <c r="X25" s="1104">
        <v>0.39700000000000002</v>
      </c>
      <c r="Y25" s="1105"/>
      <c r="Z25" s="1106"/>
      <c r="AA25" s="1104">
        <v>0.39900000000000002</v>
      </c>
      <c r="AB25" s="1105"/>
      <c r="AC25" s="1106"/>
      <c r="AD25" s="1104">
        <v>0.39900000000000002</v>
      </c>
      <c r="AE25" s="1105"/>
      <c r="AF25" s="1106"/>
      <c r="AG25" s="1104">
        <v>0.39900000000000002</v>
      </c>
      <c r="AH25" s="1105"/>
      <c r="AI25" s="1106"/>
      <c r="AJ25" s="1104">
        <v>0.39800000000000002</v>
      </c>
      <c r="AK25" s="1105"/>
      <c r="AL25" s="1106"/>
      <c r="AM25" s="1104">
        <v>0.39800000000000002</v>
      </c>
      <c r="AN25" s="1105"/>
      <c r="AO25" s="1106"/>
      <c r="AP25" s="1104">
        <v>0.39500000000000002</v>
      </c>
      <c r="AQ25" s="1105"/>
      <c r="AR25" s="1106"/>
      <c r="AS25" s="1104">
        <v>0.39500000000000002</v>
      </c>
      <c r="AT25" s="1105"/>
      <c r="AU25" s="1106"/>
      <c r="AV25" s="1104">
        <v>0.39500000000000002</v>
      </c>
      <c r="AW25" s="1105"/>
      <c r="AX25" s="1106"/>
      <c r="AY25" s="1104">
        <v>0.39500000000000002</v>
      </c>
      <c r="AZ25" s="1105"/>
      <c r="BA25" s="1106"/>
      <c r="BB25" s="1104">
        <v>0.39500000000000002</v>
      </c>
      <c r="BC25" s="1105"/>
      <c r="BD25" s="1106"/>
      <c r="BE25" s="1104">
        <v>0.39800000000000002</v>
      </c>
      <c r="BF25" s="1105"/>
      <c r="BG25" s="1106"/>
      <c r="BH25" s="1104">
        <v>0.39500000000000002</v>
      </c>
      <c r="BI25" s="1105"/>
      <c r="BJ25" s="1106"/>
      <c r="BK25" s="1104">
        <v>0.39900000000000002</v>
      </c>
      <c r="BL25" s="1105"/>
      <c r="BM25" s="1106"/>
    </row>
    <row r="26" spans="1:65" ht="17.25" customHeight="1" x14ac:dyDescent="0.2">
      <c r="A26" s="1107"/>
      <c r="B26" s="1108"/>
      <c r="C26" s="1109"/>
      <c r="D26" s="1230"/>
      <c r="E26" s="1107"/>
      <c r="F26" s="1109"/>
      <c r="G26" s="1107"/>
      <c r="H26" s="1108"/>
      <c r="I26" s="1107"/>
      <c r="J26" s="1108"/>
      <c r="K26" s="1109"/>
      <c r="L26" s="1107"/>
      <c r="M26" s="1108"/>
      <c r="N26" s="1109"/>
      <c r="O26" s="1107"/>
      <c r="P26" s="1108"/>
      <c r="Q26" s="1109"/>
      <c r="R26" s="1107"/>
      <c r="S26" s="1108"/>
      <c r="T26" s="1109"/>
      <c r="U26" s="1107"/>
      <c r="V26" s="1108"/>
      <c r="W26" s="1109"/>
      <c r="X26" s="1107"/>
      <c r="Y26" s="1108"/>
      <c r="Z26" s="1109"/>
      <c r="AA26" s="1107"/>
      <c r="AB26" s="1108"/>
      <c r="AC26" s="1109"/>
      <c r="AD26" s="1107"/>
      <c r="AE26" s="1108"/>
      <c r="AF26" s="1109"/>
      <c r="AG26" s="1107"/>
      <c r="AH26" s="1108"/>
      <c r="AI26" s="1109"/>
      <c r="AJ26" s="1107"/>
      <c r="AK26" s="1108"/>
      <c r="AL26" s="1109"/>
      <c r="AM26" s="1107"/>
      <c r="AN26" s="1108"/>
      <c r="AO26" s="1109"/>
      <c r="AP26" s="1107"/>
      <c r="AQ26" s="1108"/>
      <c r="AR26" s="1109"/>
      <c r="AS26" s="1107"/>
      <c r="AT26" s="1108"/>
      <c r="AU26" s="1109"/>
      <c r="AV26" s="1107"/>
      <c r="AW26" s="1108"/>
      <c r="AX26" s="1109"/>
      <c r="AY26" s="1107"/>
      <c r="AZ26" s="1108"/>
      <c r="BA26" s="1109"/>
      <c r="BB26" s="1107"/>
      <c r="BC26" s="1108"/>
      <c r="BD26" s="1109"/>
      <c r="BE26" s="1107"/>
      <c r="BF26" s="1108"/>
      <c r="BG26" s="1109"/>
      <c r="BH26" s="1107"/>
      <c r="BI26" s="1108"/>
      <c r="BJ26" s="1109"/>
      <c r="BK26" s="1107"/>
      <c r="BL26" s="1108"/>
      <c r="BM26" s="1109"/>
    </row>
    <row r="27" spans="1:65" ht="17.25" customHeight="1" thickBot="1" x14ac:dyDescent="0.25">
      <c r="A27" s="1110"/>
      <c r="B27" s="1111"/>
      <c r="C27" s="1112"/>
      <c r="D27" s="1231"/>
      <c r="E27" s="1110"/>
      <c r="F27" s="1112"/>
      <c r="G27" s="1110"/>
      <c r="H27" s="1111"/>
      <c r="I27" s="1110"/>
      <c r="J27" s="1111"/>
      <c r="K27" s="1112"/>
      <c r="L27" s="1110"/>
      <c r="M27" s="1111"/>
      <c r="N27" s="1112"/>
      <c r="O27" s="1110"/>
      <c r="P27" s="1111"/>
      <c r="Q27" s="1112"/>
      <c r="R27" s="1110"/>
      <c r="S27" s="1111"/>
      <c r="T27" s="1112"/>
      <c r="U27" s="1110"/>
      <c r="V27" s="1111"/>
      <c r="W27" s="1112"/>
      <c r="X27" s="1110"/>
      <c r="Y27" s="1111"/>
      <c r="Z27" s="1112"/>
      <c r="AA27" s="1110"/>
      <c r="AB27" s="1111"/>
      <c r="AC27" s="1112"/>
      <c r="AD27" s="1110"/>
      <c r="AE27" s="1111"/>
      <c r="AF27" s="1112"/>
      <c r="AG27" s="1110"/>
      <c r="AH27" s="1111"/>
      <c r="AI27" s="1112"/>
      <c r="AJ27" s="1110"/>
      <c r="AK27" s="1111"/>
      <c r="AL27" s="1112"/>
      <c r="AM27" s="1110"/>
      <c r="AN27" s="1111"/>
      <c r="AO27" s="1112"/>
      <c r="AP27" s="1110"/>
      <c r="AQ27" s="1111"/>
      <c r="AR27" s="1112"/>
      <c r="AS27" s="1110"/>
      <c r="AT27" s="1111"/>
      <c r="AU27" s="1112"/>
      <c r="AV27" s="1110"/>
      <c r="AW27" s="1111"/>
      <c r="AX27" s="1112"/>
      <c r="AY27" s="1110"/>
      <c r="AZ27" s="1111"/>
      <c r="BA27" s="1112"/>
      <c r="BB27" s="1110"/>
      <c r="BC27" s="1111"/>
      <c r="BD27" s="1112"/>
      <c r="BE27" s="1110"/>
      <c r="BF27" s="1111"/>
      <c r="BG27" s="1112"/>
      <c r="BH27" s="1110"/>
      <c r="BI27" s="1111"/>
      <c r="BJ27" s="1112"/>
      <c r="BK27" s="1110"/>
      <c r="BL27" s="1111"/>
      <c r="BM27" s="1112"/>
    </row>
    <row r="28" spans="1:65" ht="17.25" customHeight="1" x14ac:dyDescent="0.2">
      <c r="A28" s="1104" t="s">
        <v>47</v>
      </c>
      <c r="B28" s="1105"/>
      <c r="C28" s="1106"/>
      <c r="D28" s="1229">
        <v>0.16</v>
      </c>
      <c r="E28" s="1104" t="s">
        <v>37</v>
      </c>
      <c r="F28" s="1106"/>
      <c r="G28" s="1104" t="s">
        <v>256</v>
      </c>
      <c r="H28" s="1105"/>
      <c r="I28" s="1159">
        <v>2</v>
      </c>
      <c r="J28" s="1232">
        <v>3.0000000000000001E-3</v>
      </c>
      <c r="K28" s="1147" t="s">
        <v>255</v>
      </c>
      <c r="L28" s="1159">
        <v>2</v>
      </c>
      <c r="M28" s="1232">
        <v>3.5999999999999999E-3</v>
      </c>
      <c r="N28" s="1147" t="s">
        <v>255</v>
      </c>
      <c r="O28" s="1159">
        <v>2</v>
      </c>
      <c r="P28" s="1232">
        <v>3.5999999999999999E-3</v>
      </c>
      <c r="Q28" s="1147" t="s">
        <v>255</v>
      </c>
      <c r="R28" s="1159">
        <v>2</v>
      </c>
      <c r="S28" s="1232">
        <v>3.5999999999999999E-3</v>
      </c>
      <c r="T28" s="1147" t="s">
        <v>255</v>
      </c>
      <c r="U28" s="1159">
        <v>2</v>
      </c>
      <c r="V28" s="1232">
        <v>2.3999999999999998E-3</v>
      </c>
      <c r="W28" s="1147" t="s">
        <v>255</v>
      </c>
      <c r="X28" s="1159">
        <v>2</v>
      </c>
      <c r="Y28" s="1232">
        <v>5.4000000000000003E-3</v>
      </c>
      <c r="Z28" s="1147" t="s">
        <v>255</v>
      </c>
      <c r="AA28" s="1159">
        <v>2</v>
      </c>
      <c r="AB28" s="1232">
        <v>3.5999999999999999E-3</v>
      </c>
      <c r="AC28" s="1147" t="s">
        <v>255</v>
      </c>
      <c r="AD28" s="1159">
        <v>2</v>
      </c>
      <c r="AE28" s="1232">
        <v>3.0000000000000001E-3</v>
      </c>
      <c r="AF28" s="1147" t="s">
        <v>255</v>
      </c>
      <c r="AG28" s="1159">
        <v>2</v>
      </c>
      <c r="AH28" s="1232">
        <v>3.0000000000000001E-3</v>
      </c>
      <c r="AI28" s="1147" t="s">
        <v>255</v>
      </c>
      <c r="AJ28" s="1159">
        <v>2</v>
      </c>
      <c r="AK28" s="1232">
        <v>3.0000000000000001E-3</v>
      </c>
      <c r="AL28" s="1147" t="s">
        <v>255</v>
      </c>
      <c r="AM28" s="1159">
        <v>2</v>
      </c>
      <c r="AN28" s="1232">
        <v>4.1999999999999997E-3</v>
      </c>
      <c r="AO28" s="1147" t="s">
        <v>255</v>
      </c>
      <c r="AP28" s="1159">
        <v>2</v>
      </c>
      <c r="AQ28" s="1232">
        <v>3.0000000000000001E-3</v>
      </c>
      <c r="AR28" s="1147" t="s">
        <v>255</v>
      </c>
      <c r="AS28" s="1159">
        <v>2</v>
      </c>
      <c r="AT28" s="1232">
        <v>3.5999999999999999E-3</v>
      </c>
      <c r="AU28" s="1147" t="s">
        <v>255</v>
      </c>
      <c r="AV28" s="1159">
        <v>2</v>
      </c>
      <c r="AW28" s="1232">
        <v>4.1999999999999997E-3</v>
      </c>
      <c r="AX28" s="1147" t="s">
        <v>255</v>
      </c>
      <c r="AY28" s="1159">
        <v>2</v>
      </c>
      <c r="AZ28" s="1232">
        <v>3.0000000000000001E-3</v>
      </c>
      <c r="BA28" s="1147" t="s">
        <v>255</v>
      </c>
      <c r="BB28" s="1159">
        <v>2</v>
      </c>
      <c r="BC28" s="1232">
        <v>3.5999999999999999E-3</v>
      </c>
      <c r="BD28" s="1147" t="s">
        <v>255</v>
      </c>
      <c r="BE28" s="1159">
        <v>2</v>
      </c>
      <c r="BF28" s="1232">
        <v>4.0000000000000001E-3</v>
      </c>
      <c r="BG28" s="1147" t="s">
        <v>255</v>
      </c>
      <c r="BH28" s="1159">
        <v>3</v>
      </c>
      <c r="BI28" s="1232">
        <v>4.7999999999999996E-3</v>
      </c>
      <c r="BJ28" s="1147" t="s">
        <v>255</v>
      </c>
      <c r="BK28" s="1159">
        <v>2</v>
      </c>
      <c r="BL28" s="1232">
        <v>4.1999999999999997E-3</v>
      </c>
      <c r="BM28" s="1147" t="s">
        <v>255</v>
      </c>
    </row>
    <row r="29" spans="1:65" ht="17.25" customHeight="1" x14ac:dyDescent="0.2">
      <c r="A29" s="1107"/>
      <c r="B29" s="1108"/>
      <c r="C29" s="1109"/>
      <c r="D29" s="1230"/>
      <c r="E29" s="1107"/>
      <c r="F29" s="1109"/>
      <c r="G29" s="1107"/>
      <c r="H29" s="1108"/>
      <c r="I29" s="1160"/>
      <c r="J29" s="1233"/>
      <c r="K29" s="1148"/>
      <c r="L29" s="1160"/>
      <c r="M29" s="1233"/>
      <c r="N29" s="1148"/>
      <c r="O29" s="1160"/>
      <c r="P29" s="1233"/>
      <c r="Q29" s="1148"/>
      <c r="R29" s="1160"/>
      <c r="S29" s="1233"/>
      <c r="T29" s="1148"/>
      <c r="U29" s="1160"/>
      <c r="V29" s="1233"/>
      <c r="W29" s="1148"/>
      <c r="X29" s="1160"/>
      <c r="Y29" s="1233"/>
      <c r="Z29" s="1148"/>
      <c r="AA29" s="1160"/>
      <c r="AB29" s="1233"/>
      <c r="AC29" s="1148"/>
      <c r="AD29" s="1160"/>
      <c r="AE29" s="1233"/>
      <c r="AF29" s="1148"/>
      <c r="AG29" s="1160"/>
      <c r="AH29" s="1233"/>
      <c r="AI29" s="1148"/>
      <c r="AJ29" s="1160"/>
      <c r="AK29" s="1233"/>
      <c r="AL29" s="1148"/>
      <c r="AM29" s="1160"/>
      <c r="AN29" s="1233"/>
      <c r="AO29" s="1148"/>
      <c r="AP29" s="1160"/>
      <c r="AQ29" s="1233"/>
      <c r="AR29" s="1148"/>
      <c r="AS29" s="1160"/>
      <c r="AT29" s="1233"/>
      <c r="AU29" s="1148"/>
      <c r="AV29" s="1160"/>
      <c r="AW29" s="1233"/>
      <c r="AX29" s="1148"/>
      <c r="AY29" s="1160"/>
      <c r="AZ29" s="1233"/>
      <c r="BA29" s="1148"/>
      <c r="BB29" s="1160"/>
      <c r="BC29" s="1233"/>
      <c r="BD29" s="1148"/>
      <c r="BE29" s="1160"/>
      <c r="BF29" s="1233"/>
      <c r="BG29" s="1148"/>
      <c r="BH29" s="1160"/>
      <c r="BI29" s="1233"/>
      <c r="BJ29" s="1148"/>
      <c r="BK29" s="1160"/>
      <c r="BL29" s="1233"/>
      <c r="BM29" s="1148"/>
    </row>
    <row r="30" spans="1:65" ht="17.25" customHeight="1" thickBot="1" x14ac:dyDescent="0.25">
      <c r="A30" s="1107"/>
      <c r="B30" s="1108"/>
      <c r="C30" s="1109"/>
      <c r="D30" s="1230"/>
      <c r="E30" s="1110"/>
      <c r="F30" s="1112"/>
      <c r="G30" s="1110"/>
      <c r="H30" s="1111"/>
      <c r="I30" s="1161"/>
      <c r="J30" s="1234"/>
      <c r="K30" s="1149"/>
      <c r="L30" s="1161"/>
      <c r="M30" s="1234"/>
      <c r="N30" s="1149"/>
      <c r="O30" s="1161"/>
      <c r="P30" s="1234"/>
      <c r="Q30" s="1149"/>
      <c r="R30" s="1161"/>
      <c r="S30" s="1234"/>
      <c r="T30" s="1149"/>
      <c r="U30" s="1161"/>
      <c r="V30" s="1234"/>
      <c r="W30" s="1149"/>
      <c r="X30" s="1161"/>
      <c r="Y30" s="1234"/>
      <c r="Z30" s="1149"/>
      <c r="AA30" s="1161"/>
      <c r="AB30" s="1234"/>
      <c r="AC30" s="1149"/>
      <c r="AD30" s="1161"/>
      <c r="AE30" s="1234"/>
      <c r="AF30" s="1149"/>
      <c r="AG30" s="1161"/>
      <c r="AH30" s="1234"/>
      <c r="AI30" s="1149"/>
      <c r="AJ30" s="1161"/>
      <c r="AK30" s="1234"/>
      <c r="AL30" s="1149"/>
      <c r="AM30" s="1161"/>
      <c r="AN30" s="1234"/>
      <c r="AO30" s="1149"/>
      <c r="AP30" s="1161"/>
      <c r="AQ30" s="1234"/>
      <c r="AR30" s="1149"/>
      <c r="AS30" s="1161"/>
      <c r="AT30" s="1234"/>
      <c r="AU30" s="1149"/>
      <c r="AV30" s="1161"/>
      <c r="AW30" s="1234"/>
      <c r="AX30" s="1149"/>
      <c r="AY30" s="1161"/>
      <c r="AZ30" s="1234"/>
      <c r="BA30" s="1149"/>
      <c r="BB30" s="1161"/>
      <c r="BC30" s="1234"/>
      <c r="BD30" s="1149"/>
      <c r="BE30" s="1161"/>
      <c r="BF30" s="1234"/>
      <c r="BG30" s="1149"/>
      <c r="BH30" s="1161"/>
      <c r="BI30" s="1234"/>
      <c r="BJ30" s="1149"/>
      <c r="BK30" s="1161"/>
      <c r="BL30" s="1234"/>
      <c r="BM30" s="1149"/>
    </row>
    <row r="31" spans="1:65" ht="17.25" customHeight="1" x14ac:dyDescent="0.2">
      <c r="A31" s="1107"/>
      <c r="B31" s="1108"/>
      <c r="C31" s="1109"/>
      <c r="D31" s="1230"/>
      <c r="E31" s="1104" t="s">
        <v>160</v>
      </c>
      <c r="F31" s="1106"/>
      <c r="G31" s="1104" t="s">
        <v>256</v>
      </c>
      <c r="H31" s="1105"/>
      <c r="I31" s="1104">
        <v>0.41499999999999998</v>
      </c>
      <c r="J31" s="1105"/>
      <c r="K31" s="1106"/>
      <c r="L31" s="1104">
        <v>0.41499999999999998</v>
      </c>
      <c r="M31" s="1105"/>
      <c r="N31" s="1106"/>
      <c r="O31" s="1104">
        <v>0.41499999999999998</v>
      </c>
      <c r="P31" s="1105"/>
      <c r="Q31" s="1106"/>
      <c r="R31" s="1104">
        <v>0.41499999999999998</v>
      </c>
      <c r="S31" s="1105"/>
      <c r="T31" s="1106"/>
      <c r="U31" s="1104">
        <v>0.41499999999999998</v>
      </c>
      <c r="V31" s="1105"/>
      <c r="W31" s="1106"/>
      <c r="X31" s="1104">
        <v>0.41499999999999998</v>
      </c>
      <c r="Y31" s="1105"/>
      <c r="Z31" s="1106"/>
      <c r="AA31" s="1104">
        <v>0.41</v>
      </c>
      <c r="AB31" s="1105"/>
      <c r="AC31" s="1106"/>
      <c r="AD31" s="1104">
        <v>0.41</v>
      </c>
      <c r="AE31" s="1105"/>
      <c r="AF31" s="1106"/>
      <c r="AG31" s="1104">
        <v>0.41</v>
      </c>
      <c r="AH31" s="1105"/>
      <c r="AI31" s="1106"/>
      <c r="AJ31" s="1104">
        <v>0.41</v>
      </c>
      <c r="AK31" s="1105"/>
      <c r="AL31" s="1106"/>
      <c r="AM31" s="1104">
        <v>0.41</v>
      </c>
      <c r="AN31" s="1105"/>
      <c r="AO31" s="1106"/>
      <c r="AP31" s="1104">
        <v>0.41</v>
      </c>
      <c r="AQ31" s="1105"/>
      <c r="AR31" s="1106"/>
      <c r="AS31" s="1104">
        <v>0.41</v>
      </c>
      <c r="AT31" s="1105"/>
      <c r="AU31" s="1106"/>
      <c r="AV31" s="1104">
        <v>0.41</v>
      </c>
      <c r="AW31" s="1105"/>
      <c r="AX31" s="1106"/>
      <c r="AY31" s="1104">
        <v>0.41</v>
      </c>
      <c r="AZ31" s="1105"/>
      <c r="BA31" s="1106"/>
      <c r="BB31" s="1104">
        <v>0.41</v>
      </c>
      <c r="BC31" s="1105"/>
      <c r="BD31" s="1106"/>
      <c r="BE31" s="1104">
        <v>0.41</v>
      </c>
      <c r="BF31" s="1105"/>
      <c r="BG31" s="1106"/>
      <c r="BH31" s="1104">
        <v>0.41</v>
      </c>
      <c r="BI31" s="1105"/>
      <c r="BJ31" s="1106"/>
      <c r="BK31" s="1104">
        <v>0.41</v>
      </c>
      <c r="BL31" s="1105"/>
      <c r="BM31" s="1106"/>
    </row>
    <row r="32" spans="1:65" ht="17.25" customHeight="1" x14ac:dyDescent="0.2">
      <c r="A32" s="1107"/>
      <c r="B32" s="1108"/>
      <c r="C32" s="1109"/>
      <c r="D32" s="1230"/>
      <c r="E32" s="1107"/>
      <c r="F32" s="1109"/>
      <c r="G32" s="1107"/>
      <c r="H32" s="1108"/>
      <c r="I32" s="1107"/>
      <c r="J32" s="1108"/>
      <c r="K32" s="1109"/>
      <c r="L32" s="1107"/>
      <c r="M32" s="1108"/>
      <c r="N32" s="1109"/>
      <c r="O32" s="1107"/>
      <c r="P32" s="1108"/>
      <c r="Q32" s="1109"/>
      <c r="R32" s="1107"/>
      <c r="S32" s="1108"/>
      <c r="T32" s="1109"/>
      <c r="U32" s="1107"/>
      <c r="V32" s="1108"/>
      <c r="W32" s="1109"/>
      <c r="X32" s="1107"/>
      <c r="Y32" s="1108"/>
      <c r="Z32" s="1109"/>
      <c r="AA32" s="1107"/>
      <c r="AB32" s="1108"/>
      <c r="AC32" s="1109"/>
      <c r="AD32" s="1107"/>
      <c r="AE32" s="1108"/>
      <c r="AF32" s="1109"/>
      <c r="AG32" s="1107"/>
      <c r="AH32" s="1108"/>
      <c r="AI32" s="1109"/>
      <c r="AJ32" s="1107"/>
      <c r="AK32" s="1108"/>
      <c r="AL32" s="1109"/>
      <c r="AM32" s="1107"/>
      <c r="AN32" s="1108"/>
      <c r="AO32" s="1109"/>
      <c r="AP32" s="1107"/>
      <c r="AQ32" s="1108"/>
      <c r="AR32" s="1109"/>
      <c r="AS32" s="1107"/>
      <c r="AT32" s="1108"/>
      <c r="AU32" s="1109"/>
      <c r="AV32" s="1107"/>
      <c r="AW32" s="1108"/>
      <c r="AX32" s="1109"/>
      <c r="AY32" s="1107"/>
      <c r="AZ32" s="1108"/>
      <c r="BA32" s="1109"/>
      <c r="BB32" s="1107"/>
      <c r="BC32" s="1108"/>
      <c r="BD32" s="1109"/>
      <c r="BE32" s="1107"/>
      <c r="BF32" s="1108"/>
      <c r="BG32" s="1109"/>
      <c r="BH32" s="1107"/>
      <c r="BI32" s="1108"/>
      <c r="BJ32" s="1109"/>
      <c r="BK32" s="1107"/>
      <c r="BL32" s="1108"/>
      <c r="BM32" s="1109"/>
    </row>
    <row r="33" spans="1:65" ht="17.25" customHeight="1" thickBot="1" x14ac:dyDescent="0.25">
      <c r="A33" s="1110"/>
      <c r="B33" s="1111"/>
      <c r="C33" s="1112"/>
      <c r="D33" s="1231"/>
      <c r="E33" s="1110"/>
      <c r="F33" s="1112"/>
      <c r="G33" s="1110"/>
      <c r="H33" s="1111"/>
      <c r="I33" s="1156"/>
      <c r="J33" s="1157"/>
      <c r="K33" s="1158"/>
      <c r="L33" s="1156"/>
      <c r="M33" s="1157"/>
      <c r="N33" s="1158"/>
      <c r="O33" s="1156"/>
      <c r="P33" s="1157"/>
      <c r="Q33" s="1158"/>
      <c r="R33" s="1156"/>
      <c r="S33" s="1157"/>
      <c r="T33" s="1158"/>
      <c r="U33" s="1156"/>
      <c r="V33" s="1157"/>
      <c r="W33" s="1158"/>
      <c r="X33" s="1156"/>
      <c r="Y33" s="1157"/>
      <c r="Z33" s="1158"/>
      <c r="AA33" s="1156"/>
      <c r="AB33" s="1157"/>
      <c r="AC33" s="1158"/>
      <c r="AD33" s="1156"/>
      <c r="AE33" s="1157"/>
      <c r="AF33" s="1158"/>
      <c r="AG33" s="1156"/>
      <c r="AH33" s="1157"/>
      <c r="AI33" s="1158"/>
      <c r="AJ33" s="1156"/>
      <c r="AK33" s="1157"/>
      <c r="AL33" s="1158"/>
      <c r="AM33" s="1156"/>
      <c r="AN33" s="1157"/>
      <c r="AO33" s="1158"/>
      <c r="AP33" s="1156"/>
      <c r="AQ33" s="1157"/>
      <c r="AR33" s="1158"/>
      <c r="AS33" s="1156"/>
      <c r="AT33" s="1157"/>
      <c r="AU33" s="1158"/>
      <c r="AV33" s="1156"/>
      <c r="AW33" s="1157"/>
      <c r="AX33" s="1158"/>
      <c r="AY33" s="1156"/>
      <c r="AZ33" s="1157"/>
      <c r="BA33" s="1158"/>
      <c r="BB33" s="1156"/>
      <c r="BC33" s="1157"/>
      <c r="BD33" s="1158"/>
      <c r="BE33" s="1156"/>
      <c r="BF33" s="1157"/>
      <c r="BG33" s="1158"/>
      <c r="BH33" s="1156"/>
      <c r="BI33" s="1157"/>
      <c r="BJ33" s="1158"/>
      <c r="BK33" s="1156"/>
      <c r="BL33" s="1157"/>
      <c r="BM33" s="1158"/>
    </row>
    <row r="34" spans="1:65" ht="17.25" customHeight="1" x14ac:dyDescent="0.2">
      <c r="A34" s="1207" t="s">
        <v>165</v>
      </c>
      <c r="B34" s="1208"/>
      <c r="C34" s="1208"/>
      <c r="D34" s="1209"/>
      <c r="E34" s="1168" t="s">
        <v>158</v>
      </c>
      <c r="F34" s="1169"/>
      <c r="G34" s="1169"/>
      <c r="H34" s="1170"/>
      <c r="I34" s="676">
        <f>I8+I15</f>
        <v>18.158861730251445</v>
      </c>
      <c r="J34" s="685">
        <f t="shared" ref="J34:BM36" si="0">J8+J15</f>
        <v>3.6300000000042019</v>
      </c>
      <c r="K34" s="687">
        <f t="shared" si="0"/>
        <v>0.9899999999990996</v>
      </c>
      <c r="L34" s="676">
        <f t="shared" si="0"/>
        <v>20.106967781399153</v>
      </c>
      <c r="M34" s="685">
        <f t="shared" si="0"/>
        <v>3.9599999999963984</v>
      </c>
      <c r="N34" s="687">
        <f t="shared" si="0"/>
        <v>1.3199999999987995</v>
      </c>
      <c r="O34" s="676">
        <f t="shared" si="0"/>
        <v>17.774509029325785</v>
      </c>
      <c r="P34" s="685">
        <f t="shared" si="0"/>
        <v>3.6300000000042019</v>
      </c>
      <c r="Q34" s="687">
        <f t="shared" si="0"/>
        <v>0.65999999999939973</v>
      </c>
      <c r="R34" s="676">
        <f t="shared" si="0"/>
        <v>19.677806854261163</v>
      </c>
      <c r="S34" s="685">
        <f t="shared" si="0"/>
        <v>3.9599999999963984</v>
      </c>
      <c r="T34" s="687">
        <f t="shared" si="0"/>
        <v>0.9899999999990996</v>
      </c>
      <c r="U34" s="676">
        <f t="shared" si="0"/>
        <v>43.937620304061184</v>
      </c>
      <c r="V34" s="685">
        <f t="shared" si="0"/>
        <v>8.9099999999993997</v>
      </c>
      <c r="W34" s="687">
        <f t="shared" si="0"/>
        <v>1.3200000000063028</v>
      </c>
      <c r="X34" s="676">
        <f t="shared" si="0"/>
        <v>21.180651520783407</v>
      </c>
      <c r="Y34" s="685">
        <f t="shared" si="0"/>
        <v>4.2900000000036016</v>
      </c>
      <c r="Z34" s="687">
        <f t="shared" si="0"/>
        <v>0.65999999999939973</v>
      </c>
      <c r="AA34" s="676">
        <f t="shared" si="0"/>
        <v>20.132662089657558</v>
      </c>
      <c r="AB34" s="685">
        <f t="shared" si="0"/>
        <v>3.9599999999963984</v>
      </c>
      <c r="AC34" s="687">
        <f t="shared" si="0"/>
        <v>1.3199999999987995</v>
      </c>
      <c r="AD34" s="676">
        <f t="shared" si="0"/>
        <v>16.778017823506303</v>
      </c>
      <c r="AE34" s="685">
        <f t="shared" si="0"/>
        <v>3.3000000000120053</v>
      </c>
      <c r="AF34" s="687">
        <f t="shared" si="0"/>
        <v>0.9899999999990996</v>
      </c>
      <c r="AG34" s="676">
        <f t="shared" si="0"/>
        <v>19.72261508047119</v>
      </c>
      <c r="AH34" s="685">
        <f t="shared" si="0"/>
        <v>3.9599999999963984</v>
      </c>
      <c r="AI34" s="687">
        <f t="shared" si="0"/>
        <v>0.9899999999990996</v>
      </c>
      <c r="AJ34" s="676">
        <f t="shared" si="0"/>
        <v>19.72261508047119</v>
      </c>
      <c r="AK34" s="685">
        <f t="shared" si="0"/>
        <v>3.9599999999963984</v>
      </c>
      <c r="AL34" s="687">
        <f t="shared" si="0"/>
        <v>0.9899999999990996</v>
      </c>
      <c r="AM34" s="676">
        <f t="shared" si="0"/>
        <v>26.457155627808806</v>
      </c>
      <c r="AN34" s="685">
        <f t="shared" si="0"/>
        <v>5.2799999999951979</v>
      </c>
      <c r="AO34" s="687">
        <f t="shared" si="0"/>
        <v>0.9899999999990996</v>
      </c>
      <c r="AP34" s="676">
        <f t="shared" si="0"/>
        <v>23.771469222748159</v>
      </c>
      <c r="AQ34" s="685">
        <f t="shared" si="0"/>
        <v>4.6200000000108048</v>
      </c>
      <c r="AR34" s="687">
        <f t="shared" si="0"/>
        <v>1.6499999999984993</v>
      </c>
      <c r="AS34" s="676">
        <f t="shared" si="0"/>
        <v>23.144858029423915</v>
      </c>
      <c r="AT34" s="685">
        <f t="shared" si="0"/>
        <v>4.6199999999807915</v>
      </c>
      <c r="AU34" s="687">
        <f t="shared" si="0"/>
        <v>1.3200000000063028</v>
      </c>
      <c r="AV34" s="676">
        <f t="shared" si="0"/>
        <v>26.028719704677464</v>
      </c>
      <c r="AW34" s="685">
        <f t="shared" si="0"/>
        <v>5.2800000000102045</v>
      </c>
      <c r="AX34" s="687">
        <f t="shared" si="0"/>
        <v>0.9899999999990996</v>
      </c>
      <c r="AY34" s="676">
        <f t="shared" si="0"/>
        <v>18.016804904897199</v>
      </c>
      <c r="AZ34" s="685">
        <f t="shared" si="0"/>
        <v>3.2999999999969987</v>
      </c>
      <c r="BA34" s="687">
        <f t="shared" si="0"/>
        <v>1.6499999999984993</v>
      </c>
      <c r="BB34" s="676">
        <f t="shared" si="0"/>
        <v>20.132662089657558</v>
      </c>
      <c r="BC34" s="685">
        <f t="shared" si="0"/>
        <v>3.9599999999963984</v>
      </c>
      <c r="BD34" s="687">
        <f t="shared" si="0"/>
        <v>1.3199999999987995</v>
      </c>
      <c r="BE34" s="676">
        <f t="shared" si="0"/>
        <v>18.660067347747066</v>
      </c>
      <c r="BF34" s="685">
        <f t="shared" si="0"/>
        <v>3.6300000000042023</v>
      </c>
      <c r="BG34" s="687">
        <f t="shared" si="0"/>
        <v>1.3199999999987995</v>
      </c>
      <c r="BH34" s="676">
        <f t="shared" si="0"/>
        <v>26.227774250379628</v>
      </c>
      <c r="BI34" s="685">
        <f t="shared" si="0"/>
        <v>5.2800000000102045</v>
      </c>
      <c r="BJ34" s="687">
        <f t="shared" si="0"/>
        <v>1.3199999999987995</v>
      </c>
      <c r="BK34" s="676">
        <f t="shared" si="0"/>
        <v>18.126498650798467</v>
      </c>
      <c r="BL34" s="685">
        <f t="shared" si="0"/>
        <v>3.6299999999891952</v>
      </c>
      <c r="BM34" s="687">
        <f t="shared" si="0"/>
        <v>0.9899999999990996</v>
      </c>
    </row>
    <row r="35" spans="1:65" ht="17.25" customHeight="1" x14ac:dyDescent="0.2">
      <c r="A35" s="1220"/>
      <c r="B35" s="1211"/>
      <c r="C35" s="1211"/>
      <c r="D35" s="1212"/>
      <c r="E35" s="1223" t="s">
        <v>254</v>
      </c>
      <c r="F35" s="1224"/>
      <c r="G35" s="1224"/>
      <c r="H35" s="1225"/>
      <c r="I35" s="679">
        <f t="shared" ref="I35:I36" si="1">I9+I16</f>
        <v>13</v>
      </c>
      <c r="J35" s="680">
        <v>0</v>
      </c>
      <c r="K35" s="681">
        <v>0</v>
      </c>
      <c r="L35" s="679">
        <f t="shared" si="0"/>
        <v>12.8</v>
      </c>
      <c r="M35" s="680">
        <v>0</v>
      </c>
      <c r="N35" s="681">
        <v>0</v>
      </c>
      <c r="O35" s="679">
        <f t="shared" si="0"/>
        <v>12</v>
      </c>
      <c r="P35" s="680">
        <v>0</v>
      </c>
      <c r="Q35" s="681">
        <v>0</v>
      </c>
      <c r="R35" s="679">
        <f t="shared" si="0"/>
        <v>11.5</v>
      </c>
      <c r="S35" s="680">
        <v>0</v>
      </c>
      <c r="T35" s="681">
        <v>0</v>
      </c>
      <c r="U35" s="679">
        <f t="shared" si="0"/>
        <v>11.8</v>
      </c>
      <c r="V35" s="680">
        <v>0</v>
      </c>
      <c r="W35" s="681">
        <v>0</v>
      </c>
      <c r="X35" s="679">
        <f t="shared" si="0"/>
        <v>12</v>
      </c>
      <c r="Y35" s="680">
        <v>0</v>
      </c>
      <c r="Z35" s="681">
        <v>0</v>
      </c>
      <c r="AA35" s="679">
        <f t="shared" si="0"/>
        <v>13</v>
      </c>
      <c r="AB35" s="680">
        <v>0</v>
      </c>
      <c r="AC35" s="681">
        <v>0</v>
      </c>
      <c r="AD35" s="679">
        <f t="shared" si="0"/>
        <v>15</v>
      </c>
      <c r="AE35" s="680">
        <v>0</v>
      </c>
      <c r="AF35" s="681">
        <v>0</v>
      </c>
      <c r="AG35" s="679">
        <f t="shared" si="0"/>
        <v>13</v>
      </c>
      <c r="AH35" s="680">
        <v>0</v>
      </c>
      <c r="AI35" s="681">
        <v>0</v>
      </c>
      <c r="AJ35" s="679">
        <f t="shared" si="0"/>
        <v>14</v>
      </c>
      <c r="AK35" s="680">
        <v>0</v>
      </c>
      <c r="AL35" s="681">
        <v>0</v>
      </c>
      <c r="AM35" s="679">
        <f t="shared" si="0"/>
        <v>14</v>
      </c>
      <c r="AN35" s="680">
        <v>0</v>
      </c>
      <c r="AO35" s="681">
        <v>0</v>
      </c>
      <c r="AP35" s="679">
        <f t="shared" si="0"/>
        <v>14</v>
      </c>
      <c r="AQ35" s="680">
        <v>0</v>
      </c>
      <c r="AR35" s="681">
        <v>0</v>
      </c>
      <c r="AS35" s="679">
        <f t="shared" si="0"/>
        <v>13</v>
      </c>
      <c r="AT35" s="680">
        <v>0</v>
      </c>
      <c r="AU35" s="681">
        <v>0</v>
      </c>
      <c r="AV35" s="679">
        <f t="shared" si="0"/>
        <v>12</v>
      </c>
      <c r="AW35" s="680">
        <v>0</v>
      </c>
      <c r="AX35" s="681">
        <v>0</v>
      </c>
      <c r="AY35" s="679">
        <f t="shared" si="0"/>
        <v>11</v>
      </c>
      <c r="AZ35" s="680">
        <v>0</v>
      </c>
      <c r="BA35" s="681">
        <v>0</v>
      </c>
      <c r="BB35" s="679">
        <f t="shared" si="0"/>
        <v>11</v>
      </c>
      <c r="BC35" s="680">
        <v>0</v>
      </c>
      <c r="BD35" s="681">
        <v>0</v>
      </c>
      <c r="BE35" s="679">
        <f t="shared" si="0"/>
        <v>12</v>
      </c>
      <c r="BF35" s="680">
        <v>0</v>
      </c>
      <c r="BG35" s="681">
        <v>0</v>
      </c>
      <c r="BH35" s="679">
        <f t="shared" si="0"/>
        <v>12</v>
      </c>
      <c r="BI35" s="680">
        <v>0</v>
      </c>
      <c r="BJ35" s="681">
        <v>0</v>
      </c>
      <c r="BK35" s="679">
        <f t="shared" si="0"/>
        <v>12</v>
      </c>
      <c r="BL35" s="680">
        <v>0</v>
      </c>
      <c r="BM35" s="681">
        <v>0</v>
      </c>
    </row>
    <row r="36" spans="1:65" ht="17.25" customHeight="1" thickBot="1" x14ac:dyDescent="0.25">
      <c r="A36" s="1210"/>
      <c r="B36" s="1221"/>
      <c r="C36" s="1221"/>
      <c r="D36" s="1222"/>
      <c r="E36" s="1226" t="s">
        <v>46</v>
      </c>
      <c r="F36" s="1227"/>
      <c r="G36" s="1227"/>
      <c r="H36" s="1228"/>
      <c r="I36" s="682">
        <f t="shared" si="1"/>
        <v>210</v>
      </c>
      <c r="J36" s="683">
        <v>0</v>
      </c>
      <c r="K36" s="684">
        <v>0</v>
      </c>
      <c r="L36" s="682">
        <f t="shared" si="0"/>
        <v>210</v>
      </c>
      <c r="M36" s="683">
        <v>0</v>
      </c>
      <c r="N36" s="684">
        <v>0</v>
      </c>
      <c r="O36" s="682">
        <f t="shared" si="0"/>
        <v>210</v>
      </c>
      <c r="P36" s="683">
        <v>0</v>
      </c>
      <c r="Q36" s="684">
        <v>0</v>
      </c>
      <c r="R36" s="682">
        <f t="shared" si="0"/>
        <v>190</v>
      </c>
      <c r="S36" s="683">
        <v>0</v>
      </c>
      <c r="T36" s="684">
        <v>0</v>
      </c>
      <c r="U36" s="682">
        <f t="shared" si="0"/>
        <v>200</v>
      </c>
      <c r="V36" s="683">
        <v>0</v>
      </c>
      <c r="W36" s="684">
        <v>0</v>
      </c>
      <c r="X36" s="682">
        <f t="shared" si="0"/>
        <v>200</v>
      </c>
      <c r="Y36" s="683">
        <v>0</v>
      </c>
      <c r="Z36" s="684">
        <v>0</v>
      </c>
      <c r="AA36" s="682">
        <f t="shared" si="0"/>
        <v>210</v>
      </c>
      <c r="AB36" s="683">
        <v>0</v>
      </c>
      <c r="AC36" s="684">
        <v>0</v>
      </c>
      <c r="AD36" s="682">
        <f t="shared" si="0"/>
        <v>250</v>
      </c>
      <c r="AE36" s="683">
        <v>0</v>
      </c>
      <c r="AF36" s="684">
        <v>0</v>
      </c>
      <c r="AG36" s="682">
        <f t="shared" si="0"/>
        <v>240</v>
      </c>
      <c r="AH36" s="683">
        <v>0</v>
      </c>
      <c r="AI36" s="684">
        <v>0</v>
      </c>
      <c r="AJ36" s="682">
        <f t="shared" si="0"/>
        <v>240</v>
      </c>
      <c r="AK36" s="683">
        <v>0</v>
      </c>
      <c r="AL36" s="684">
        <v>0</v>
      </c>
      <c r="AM36" s="682">
        <f t="shared" si="0"/>
        <v>240</v>
      </c>
      <c r="AN36" s="683">
        <v>0</v>
      </c>
      <c r="AO36" s="684">
        <v>0</v>
      </c>
      <c r="AP36" s="682">
        <f t="shared" si="0"/>
        <v>240</v>
      </c>
      <c r="AQ36" s="683">
        <v>0</v>
      </c>
      <c r="AR36" s="684">
        <v>0</v>
      </c>
      <c r="AS36" s="682">
        <f t="shared" si="0"/>
        <v>250</v>
      </c>
      <c r="AT36" s="683">
        <v>0</v>
      </c>
      <c r="AU36" s="684">
        <v>0</v>
      </c>
      <c r="AV36" s="682">
        <f t="shared" si="0"/>
        <v>210</v>
      </c>
      <c r="AW36" s="683">
        <v>0</v>
      </c>
      <c r="AX36" s="684">
        <v>0</v>
      </c>
      <c r="AY36" s="682">
        <f t="shared" si="0"/>
        <v>210</v>
      </c>
      <c r="AZ36" s="683">
        <v>0</v>
      </c>
      <c r="BA36" s="684">
        <v>0</v>
      </c>
      <c r="BB36" s="682">
        <f t="shared" si="0"/>
        <v>210</v>
      </c>
      <c r="BC36" s="683">
        <v>0</v>
      </c>
      <c r="BD36" s="684">
        <v>0</v>
      </c>
      <c r="BE36" s="682">
        <f t="shared" si="0"/>
        <v>220</v>
      </c>
      <c r="BF36" s="683">
        <v>0</v>
      </c>
      <c r="BG36" s="684">
        <v>0</v>
      </c>
      <c r="BH36" s="682">
        <f t="shared" si="0"/>
        <v>220</v>
      </c>
      <c r="BI36" s="683">
        <v>0</v>
      </c>
      <c r="BJ36" s="684">
        <v>0</v>
      </c>
      <c r="BK36" s="682">
        <f t="shared" si="0"/>
        <v>220</v>
      </c>
      <c r="BL36" s="683">
        <v>0</v>
      </c>
      <c r="BM36" s="684">
        <v>0</v>
      </c>
    </row>
    <row r="37" spans="1:65" ht="15" customHeight="1" x14ac:dyDescent="0.25">
      <c r="A37" s="688"/>
      <c r="B37" s="689"/>
      <c r="C37" s="689"/>
      <c r="D37" s="690"/>
      <c r="E37" s="690"/>
      <c r="F37" s="1238"/>
      <c r="G37" s="1238"/>
      <c r="H37" s="689"/>
      <c r="I37" s="689"/>
      <c r="J37" s="689"/>
      <c r="K37" s="689"/>
      <c r="L37" s="689"/>
      <c r="M37" s="690"/>
      <c r="N37" s="1238"/>
      <c r="O37" s="1238"/>
      <c r="P37" s="690"/>
      <c r="Q37" s="1238"/>
      <c r="R37" s="1239"/>
      <c r="S37" s="691"/>
      <c r="T37" s="691"/>
      <c r="U37" s="691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692"/>
      <c r="BF37" s="692"/>
      <c r="BG37" s="692"/>
      <c r="BH37" s="692"/>
      <c r="BI37" s="692"/>
      <c r="BJ37" s="692"/>
      <c r="BK37" s="692"/>
      <c r="BL37" s="692"/>
      <c r="BM37" s="692"/>
    </row>
    <row r="38" spans="1:65" ht="16.5" x14ac:dyDescent="0.25">
      <c r="A38" s="693" t="s">
        <v>257</v>
      </c>
      <c r="B38" s="694"/>
      <c r="C38" s="694" t="s">
        <v>258</v>
      </c>
      <c r="D38" s="108">
        <f>(J34+M34+P34+S34)/SQRT((J34+M34+P34+S34)^2+(K34+N34+Q34+T34)^2)</f>
        <v>0.96761727239690487</v>
      </c>
      <c r="E38" s="694" t="s">
        <v>259</v>
      </c>
      <c r="F38" s="695" t="s">
        <v>258</v>
      </c>
      <c r="G38" s="694">
        <f>(K34+N34+Q34+T34)/(J34+M34+P34+S34)</f>
        <v>0.26086956521713339</v>
      </c>
      <c r="H38" s="696"/>
      <c r="I38" s="696"/>
      <c r="J38" s="697"/>
      <c r="K38" s="696"/>
      <c r="L38" s="696"/>
      <c r="M38" s="691"/>
      <c r="N38" s="1239"/>
      <c r="O38" s="1239"/>
      <c r="P38" s="691"/>
      <c r="Q38" s="1239"/>
      <c r="R38" s="1239"/>
      <c r="S38" s="691"/>
      <c r="T38" s="691"/>
      <c r="U38" s="691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692"/>
      <c r="BF38" s="692"/>
      <c r="BG38" s="692"/>
      <c r="BH38" s="692"/>
      <c r="BI38" s="692"/>
      <c r="BJ38" s="692"/>
      <c r="BK38" s="692"/>
      <c r="BL38" s="692"/>
      <c r="BM38" s="692"/>
    </row>
    <row r="39" spans="1:65" ht="24.75" customHeight="1" thickBot="1" x14ac:dyDescent="0.3">
      <c r="A39" s="693"/>
      <c r="B39" s="694"/>
      <c r="C39" s="694"/>
      <c r="D39" s="694"/>
      <c r="E39" s="694"/>
      <c r="F39" s="694"/>
      <c r="G39" s="694"/>
      <c r="H39" s="696"/>
      <c r="I39" s="696"/>
      <c r="J39" s="697"/>
      <c r="K39" s="696"/>
      <c r="L39" s="696"/>
      <c r="M39" s="691"/>
      <c r="N39" s="1239"/>
      <c r="O39" s="1239"/>
      <c r="P39" s="691"/>
      <c r="Q39" s="1240"/>
      <c r="R39" s="1240"/>
      <c r="S39" s="691"/>
      <c r="T39" s="691"/>
      <c r="U39" s="691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692"/>
      <c r="BF39" s="692"/>
      <c r="BG39" s="692"/>
      <c r="BH39" s="692"/>
      <c r="BI39" s="692"/>
      <c r="BJ39" s="692"/>
      <c r="BK39" s="692"/>
      <c r="BL39" s="692"/>
      <c r="BM39" s="692"/>
    </row>
    <row r="40" spans="1:65" s="698" customFormat="1" ht="27" customHeight="1" thickBot="1" x14ac:dyDescent="0.3">
      <c r="A40" s="1217" t="s">
        <v>172</v>
      </c>
      <c r="B40" s="1218"/>
      <c r="C40" s="1218"/>
      <c r="D40" s="1218"/>
      <c r="E40" s="1218"/>
      <c r="F40" s="1218"/>
      <c r="G40" s="1218"/>
      <c r="H40" s="1219"/>
      <c r="I40" s="1217" t="s">
        <v>251</v>
      </c>
      <c r="J40" s="1218"/>
      <c r="K40" s="1219"/>
      <c r="L40" s="1217" t="s">
        <v>133</v>
      </c>
      <c r="M40" s="1218"/>
      <c r="N40" s="1219"/>
      <c r="O40" s="1217" t="s">
        <v>134</v>
      </c>
      <c r="P40" s="1218"/>
      <c r="Q40" s="1219"/>
      <c r="R40" s="1217" t="s">
        <v>252</v>
      </c>
      <c r="S40" s="1218"/>
      <c r="T40" s="1219"/>
      <c r="U40" s="1217" t="s">
        <v>136</v>
      </c>
      <c r="V40" s="1218"/>
      <c r="W40" s="1219"/>
      <c r="X40" s="1217" t="s">
        <v>137</v>
      </c>
      <c r="Y40" s="1218"/>
      <c r="Z40" s="1219"/>
      <c r="AA40" s="1217" t="s">
        <v>138</v>
      </c>
      <c r="AB40" s="1218"/>
      <c r="AC40" s="1219"/>
      <c r="AD40" s="1217" t="s">
        <v>139</v>
      </c>
      <c r="AE40" s="1218"/>
      <c r="AF40" s="1219"/>
      <c r="AG40" s="1217" t="s">
        <v>140</v>
      </c>
      <c r="AH40" s="1218"/>
      <c r="AI40" s="1219"/>
      <c r="AJ40" s="1217" t="s">
        <v>141</v>
      </c>
      <c r="AK40" s="1218"/>
      <c r="AL40" s="1219"/>
      <c r="AM40" s="1217" t="s">
        <v>142</v>
      </c>
      <c r="AN40" s="1218"/>
      <c r="AO40" s="1219"/>
      <c r="AP40" s="1217" t="s">
        <v>143</v>
      </c>
      <c r="AQ40" s="1218"/>
      <c r="AR40" s="1219"/>
      <c r="AS40" s="1217" t="s">
        <v>144</v>
      </c>
      <c r="AT40" s="1218"/>
      <c r="AU40" s="1219"/>
      <c r="AV40" s="1217" t="s">
        <v>145</v>
      </c>
      <c r="AW40" s="1218"/>
      <c r="AX40" s="1219"/>
      <c r="AY40" s="1217" t="s">
        <v>146</v>
      </c>
      <c r="AZ40" s="1218"/>
      <c r="BA40" s="1219"/>
      <c r="BB40" s="1217" t="s">
        <v>147</v>
      </c>
      <c r="BC40" s="1218"/>
      <c r="BD40" s="1219"/>
      <c r="BE40" s="1217" t="s">
        <v>148</v>
      </c>
      <c r="BF40" s="1218"/>
      <c r="BG40" s="1219"/>
      <c r="BH40" s="1217" t="s">
        <v>149</v>
      </c>
      <c r="BI40" s="1218"/>
      <c r="BJ40" s="1219"/>
      <c r="BK40" s="1217" t="s">
        <v>150</v>
      </c>
      <c r="BL40" s="1218"/>
      <c r="BM40" s="1219"/>
    </row>
    <row r="41" spans="1:65" s="698" customFormat="1" ht="21" customHeight="1" x14ac:dyDescent="0.25">
      <c r="A41" s="1207" t="s">
        <v>173</v>
      </c>
      <c r="B41" s="1208"/>
      <c r="C41" s="1208"/>
      <c r="D41" s="1209"/>
      <c r="E41" s="1213" t="s">
        <v>98</v>
      </c>
      <c r="F41" s="1214"/>
      <c r="G41" s="1215" t="s">
        <v>99</v>
      </c>
      <c r="H41" s="1216"/>
      <c r="I41" s="1201" t="s">
        <v>155</v>
      </c>
      <c r="J41" s="1203" t="s">
        <v>156</v>
      </c>
      <c r="K41" s="1205" t="s">
        <v>157</v>
      </c>
      <c r="L41" s="1201" t="s">
        <v>155</v>
      </c>
      <c r="M41" s="1203" t="s">
        <v>156</v>
      </c>
      <c r="N41" s="1205" t="s">
        <v>157</v>
      </c>
      <c r="O41" s="1201" t="s">
        <v>155</v>
      </c>
      <c r="P41" s="1203" t="s">
        <v>156</v>
      </c>
      <c r="Q41" s="1205" t="s">
        <v>157</v>
      </c>
      <c r="R41" s="1201" t="s">
        <v>155</v>
      </c>
      <c r="S41" s="1203" t="s">
        <v>156</v>
      </c>
      <c r="T41" s="1205" t="s">
        <v>157</v>
      </c>
      <c r="U41" s="1201" t="s">
        <v>155</v>
      </c>
      <c r="V41" s="1203" t="s">
        <v>156</v>
      </c>
      <c r="W41" s="1205" t="s">
        <v>157</v>
      </c>
      <c r="X41" s="1201" t="s">
        <v>155</v>
      </c>
      <c r="Y41" s="1203" t="s">
        <v>156</v>
      </c>
      <c r="Z41" s="1205" t="s">
        <v>157</v>
      </c>
      <c r="AA41" s="1201" t="s">
        <v>155</v>
      </c>
      <c r="AB41" s="1203" t="s">
        <v>156</v>
      </c>
      <c r="AC41" s="1205" t="s">
        <v>157</v>
      </c>
      <c r="AD41" s="1201" t="s">
        <v>155</v>
      </c>
      <c r="AE41" s="1203" t="s">
        <v>156</v>
      </c>
      <c r="AF41" s="1205" t="s">
        <v>157</v>
      </c>
      <c r="AG41" s="1201" t="s">
        <v>155</v>
      </c>
      <c r="AH41" s="1203" t="s">
        <v>156</v>
      </c>
      <c r="AI41" s="1205" t="s">
        <v>157</v>
      </c>
      <c r="AJ41" s="1201" t="s">
        <v>155</v>
      </c>
      <c r="AK41" s="1203" t="s">
        <v>156</v>
      </c>
      <c r="AL41" s="1205" t="s">
        <v>157</v>
      </c>
      <c r="AM41" s="1201" t="s">
        <v>155</v>
      </c>
      <c r="AN41" s="1203" t="s">
        <v>156</v>
      </c>
      <c r="AO41" s="1205" t="s">
        <v>157</v>
      </c>
      <c r="AP41" s="1201" t="s">
        <v>155</v>
      </c>
      <c r="AQ41" s="1203" t="s">
        <v>156</v>
      </c>
      <c r="AR41" s="1205" t="s">
        <v>157</v>
      </c>
      <c r="AS41" s="1201" t="s">
        <v>155</v>
      </c>
      <c r="AT41" s="1203" t="s">
        <v>156</v>
      </c>
      <c r="AU41" s="1205" t="s">
        <v>157</v>
      </c>
      <c r="AV41" s="1201" t="s">
        <v>155</v>
      </c>
      <c r="AW41" s="1203" t="s">
        <v>156</v>
      </c>
      <c r="AX41" s="1205" t="s">
        <v>157</v>
      </c>
      <c r="AY41" s="1201" t="s">
        <v>155</v>
      </c>
      <c r="AZ41" s="1203" t="s">
        <v>156</v>
      </c>
      <c r="BA41" s="1205" t="s">
        <v>157</v>
      </c>
      <c r="BB41" s="1201" t="s">
        <v>155</v>
      </c>
      <c r="BC41" s="1203" t="s">
        <v>156</v>
      </c>
      <c r="BD41" s="1205" t="s">
        <v>157</v>
      </c>
      <c r="BE41" s="1201" t="s">
        <v>155</v>
      </c>
      <c r="BF41" s="1203" t="s">
        <v>156</v>
      </c>
      <c r="BG41" s="1205" t="s">
        <v>157</v>
      </c>
      <c r="BH41" s="1201" t="s">
        <v>155</v>
      </c>
      <c r="BI41" s="1203" t="s">
        <v>156</v>
      </c>
      <c r="BJ41" s="1205" t="s">
        <v>157</v>
      </c>
      <c r="BK41" s="1201" t="s">
        <v>155</v>
      </c>
      <c r="BL41" s="1203" t="s">
        <v>156</v>
      </c>
      <c r="BM41" s="1205" t="s">
        <v>157</v>
      </c>
    </row>
    <row r="42" spans="1:65" s="698" customFormat="1" ht="17.25" thickBot="1" x14ac:dyDescent="0.3">
      <c r="A42" s="1210"/>
      <c r="B42" s="1211"/>
      <c r="C42" s="1211"/>
      <c r="D42" s="1212"/>
      <c r="E42" s="699" t="s">
        <v>100</v>
      </c>
      <c r="F42" s="700" t="s">
        <v>101</v>
      </c>
      <c r="G42" s="700" t="s">
        <v>100</v>
      </c>
      <c r="H42" s="701" t="s">
        <v>101</v>
      </c>
      <c r="I42" s="1202"/>
      <c r="J42" s="1204"/>
      <c r="K42" s="1206"/>
      <c r="L42" s="1202"/>
      <c r="M42" s="1204"/>
      <c r="N42" s="1206"/>
      <c r="O42" s="1202"/>
      <c r="P42" s="1204"/>
      <c r="Q42" s="1206"/>
      <c r="R42" s="1202"/>
      <c r="S42" s="1204"/>
      <c r="T42" s="1206"/>
      <c r="U42" s="1202"/>
      <c r="V42" s="1204"/>
      <c r="W42" s="1206"/>
      <c r="X42" s="1202"/>
      <c r="Y42" s="1204"/>
      <c r="Z42" s="1206"/>
      <c r="AA42" s="1202"/>
      <c r="AB42" s="1204"/>
      <c r="AC42" s="1206"/>
      <c r="AD42" s="1202"/>
      <c r="AE42" s="1204"/>
      <c r="AF42" s="1206"/>
      <c r="AG42" s="1202"/>
      <c r="AH42" s="1204"/>
      <c r="AI42" s="1206"/>
      <c r="AJ42" s="1202"/>
      <c r="AK42" s="1204"/>
      <c r="AL42" s="1206"/>
      <c r="AM42" s="1202"/>
      <c r="AN42" s="1204"/>
      <c r="AO42" s="1206"/>
      <c r="AP42" s="1202"/>
      <c r="AQ42" s="1204"/>
      <c r="AR42" s="1206"/>
      <c r="AS42" s="1202"/>
      <c r="AT42" s="1204"/>
      <c r="AU42" s="1206"/>
      <c r="AV42" s="1202"/>
      <c r="AW42" s="1204"/>
      <c r="AX42" s="1206"/>
      <c r="AY42" s="1202"/>
      <c r="AZ42" s="1204"/>
      <c r="BA42" s="1206"/>
      <c r="BB42" s="1202"/>
      <c r="BC42" s="1204"/>
      <c r="BD42" s="1206"/>
      <c r="BE42" s="1202"/>
      <c r="BF42" s="1204"/>
      <c r="BG42" s="1206"/>
      <c r="BH42" s="1202"/>
      <c r="BI42" s="1204"/>
      <c r="BJ42" s="1206"/>
      <c r="BK42" s="1202"/>
      <c r="BL42" s="1204"/>
      <c r="BM42" s="1206"/>
    </row>
    <row r="43" spans="1:65" s="698" customFormat="1" ht="52.5" customHeight="1" thickBot="1" x14ac:dyDescent="0.3">
      <c r="A43" s="1192" t="s">
        <v>254</v>
      </c>
      <c r="B43" s="702" t="s">
        <v>174</v>
      </c>
      <c r="C43" s="703" t="s">
        <v>204</v>
      </c>
      <c r="D43" s="704" t="s">
        <v>260</v>
      </c>
      <c r="E43" s="705"/>
      <c r="F43" s="706"/>
      <c r="G43" s="706"/>
      <c r="H43" s="707"/>
      <c r="I43" s="676">
        <v>4.1715469085395211</v>
      </c>
      <c r="J43" s="708">
        <v>0.23548000000009778</v>
      </c>
      <c r="K43" s="709">
        <v>0.10976000000046042</v>
      </c>
      <c r="L43" s="676">
        <v>4.9544820993776293</v>
      </c>
      <c r="M43" s="708">
        <v>0.28602000000173577</v>
      </c>
      <c r="N43" s="709">
        <v>0.11577999999990425</v>
      </c>
      <c r="O43" s="676">
        <v>3.7461159168324074</v>
      </c>
      <c r="P43" s="708">
        <v>0.2199399999979505</v>
      </c>
      <c r="Q43" s="709">
        <v>7.7840000000196599E-2</v>
      </c>
      <c r="R43" s="676">
        <v>3.5863612983063264</v>
      </c>
      <c r="S43" s="708">
        <v>0.21336000000119384</v>
      </c>
      <c r="T43" s="709">
        <v>6.6079999999965361E-2</v>
      </c>
      <c r="U43" s="676">
        <v>3.9433597253500698</v>
      </c>
      <c r="V43" s="708">
        <v>0.23729999999995927</v>
      </c>
      <c r="W43" s="709">
        <v>6.3280000000031575E-2</v>
      </c>
      <c r="X43" s="676">
        <v>5.1382154868766534</v>
      </c>
      <c r="Y43" s="708">
        <v>0.31121999999922989</v>
      </c>
      <c r="Z43" s="709">
        <v>7.4479999999766733E-2</v>
      </c>
      <c r="AA43" s="676">
        <v>4.6200927173137654</v>
      </c>
      <c r="AB43" s="708">
        <v>0.2787399999997433</v>
      </c>
      <c r="AC43" s="709">
        <v>7.1399999999903235E-2</v>
      </c>
      <c r="AD43" s="676">
        <v>4.2637042875395776</v>
      </c>
      <c r="AE43" s="708">
        <v>0.25592000000069676</v>
      </c>
      <c r="AF43" s="709">
        <v>7.0840000000043798E-2</v>
      </c>
      <c r="AG43" s="676">
        <v>4.1830084949931896</v>
      </c>
      <c r="AH43" s="708">
        <v>0.25018000000054597</v>
      </c>
      <c r="AI43" s="709">
        <v>7.2659999999905273E-2</v>
      </c>
      <c r="AJ43" s="676">
        <v>4.2811500893527574</v>
      </c>
      <c r="AK43" s="708">
        <v>0.25479999999843128</v>
      </c>
      <c r="AL43" s="709">
        <v>7.85400000003392E-2</v>
      </c>
      <c r="AM43" s="676">
        <v>4.0881491507285279</v>
      </c>
      <c r="AN43" s="708">
        <v>0.24304000000011</v>
      </c>
      <c r="AO43" s="709">
        <v>7.5880000000051948E-2</v>
      </c>
      <c r="AP43" s="676">
        <v>4.0104632838310961</v>
      </c>
      <c r="AQ43" s="708">
        <v>0.23562000000165426</v>
      </c>
      <c r="AR43" s="709">
        <v>8.2879999999568105E-2</v>
      </c>
      <c r="AS43" s="676">
        <v>3.7631299908990994</v>
      </c>
      <c r="AT43" s="708">
        <v>0.21979999999894062</v>
      </c>
      <c r="AU43" s="709">
        <v>8.1340000000272999E-2</v>
      </c>
      <c r="AV43" s="676">
        <v>3.5734126446463241</v>
      </c>
      <c r="AW43" s="708">
        <v>0.20817999999962922</v>
      </c>
      <c r="AX43" s="709">
        <v>7.8679999999985734E-2</v>
      </c>
      <c r="AY43" s="676">
        <v>3.7271645871101269</v>
      </c>
      <c r="AZ43" s="708">
        <v>0.21798000000162573</v>
      </c>
      <c r="BA43" s="709">
        <v>7.9799999999704593E-2</v>
      </c>
      <c r="BB43" s="676">
        <v>3.5798628309026421</v>
      </c>
      <c r="BC43" s="708">
        <v>0.20719999999892025</v>
      </c>
      <c r="BD43" s="709">
        <v>8.2320000000345311E-2</v>
      </c>
      <c r="BE43" s="676">
        <v>3.693042053888083</v>
      </c>
      <c r="BF43" s="708">
        <v>0.21406000000133646</v>
      </c>
      <c r="BG43" s="709">
        <v>8.4139999999570142E-2</v>
      </c>
      <c r="BH43" s="676">
        <v>3.5987108797719309</v>
      </c>
      <c r="BI43" s="708">
        <v>0.21028000000005703</v>
      </c>
      <c r="BJ43" s="709">
        <v>7.7560000000266888E-2</v>
      </c>
      <c r="BK43" s="676">
        <v>3.622882792140667</v>
      </c>
      <c r="BL43" s="708">
        <v>0.2098599999979342</v>
      </c>
      <c r="BM43" s="709">
        <v>8.2880000000204748E-2</v>
      </c>
    </row>
    <row r="44" spans="1:65" s="698" customFormat="1" ht="53.25" customHeight="1" thickBot="1" x14ac:dyDescent="0.3">
      <c r="A44" s="1193"/>
      <c r="B44" s="710" t="s">
        <v>199</v>
      </c>
      <c r="C44" s="711" t="s">
        <v>202</v>
      </c>
      <c r="D44" s="712" t="s">
        <v>261</v>
      </c>
      <c r="E44" s="713"/>
      <c r="F44" s="714"/>
      <c r="G44" s="714"/>
      <c r="H44" s="715"/>
      <c r="I44" s="716">
        <v>6.9992687044184825</v>
      </c>
      <c r="J44" s="717">
        <v>0.42154000000082303</v>
      </c>
      <c r="K44" s="718">
        <v>0.11101999999918917</v>
      </c>
      <c r="L44" s="716">
        <v>6.9264576220846843</v>
      </c>
      <c r="M44" s="717">
        <v>0.41635999999925843</v>
      </c>
      <c r="N44" s="718">
        <v>0.11284000000159722</v>
      </c>
      <c r="O44" s="716">
        <v>6.9787504544309806</v>
      </c>
      <c r="P44" s="717">
        <v>0.42083999999813387</v>
      </c>
      <c r="Q44" s="718">
        <v>0.10863999999819499</v>
      </c>
      <c r="R44" s="716">
        <v>6.9021318822081321</v>
      </c>
      <c r="S44" s="717">
        <v>0.41580000000321887</v>
      </c>
      <c r="T44" s="718">
        <v>0.10906000000031782</v>
      </c>
      <c r="U44" s="716">
        <v>7.107698260064538</v>
      </c>
      <c r="V44" s="717">
        <v>0.427559999996447</v>
      </c>
      <c r="W44" s="718">
        <v>0.11466000000145868</v>
      </c>
      <c r="X44" s="716">
        <v>7.8997196631528581</v>
      </c>
      <c r="Y44" s="717">
        <v>0.4783800000011979</v>
      </c>
      <c r="Z44" s="718">
        <v>0.11493999999947846</v>
      </c>
      <c r="AA44" s="716">
        <v>8.4016624775734154</v>
      </c>
      <c r="AB44" s="717">
        <v>0.50414000000237136</v>
      </c>
      <c r="AC44" s="718">
        <v>0.1401399999995192</v>
      </c>
      <c r="AD44" s="716">
        <v>8.1436275592190412</v>
      </c>
      <c r="AE44" s="717">
        <v>0.48748000000050523</v>
      </c>
      <c r="AF44" s="718">
        <v>0.14000000000050933</v>
      </c>
      <c r="AG44" s="716">
        <v>8.6022950332311723</v>
      </c>
      <c r="AH44" s="717">
        <v>0.51211999999941327</v>
      </c>
      <c r="AI44" s="718">
        <v>0.15735999999997147</v>
      </c>
      <c r="AJ44" s="716">
        <v>8.7817086417535677</v>
      </c>
      <c r="AK44" s="717">
        <v>0.52429999999731081</v>
      </c>
      <c r="AL44" s="718">
        <v>0.15567999999911991</v>
      </c>
      <c r="AM44" s="716">
        <v>8.7048411159411803</v>
      </c>
      <c r="AN44" s="717">
        <v>0.5188400000028196</v>
      </c>
      <c r="AO44" s="718">
        <v>0.15722000000096159</v>
      </c>
      <c r="AP44" s="716">
        <v>7.7938324839489255</v>
      </c>
      <c r="AQ44" s="717">
        <v>0.46101999999664256</v>
      </c>
      <c r="AR44" s="718">
        <v>0.15190000000038709</v>
      </c>
      <c r="AS44" s="716">
        <v>7.6101498406932659</v>
      </c>
      <c r="AT44" s="717">
        <v>0.44617999999973107</v>
      </c>
      <c r="AU44" s="718">
        <v>0.15987999999997554</v>
      </c>
      <c r="AV44" s="716">
        <v>7.0519785856293602</v>
      </c>
      <c r="AW44" s="717">
        <v>0.41020000000207801</v>
      </c>
      <c r="AX44" s="718">
        <v>0.15693999999784863</v>
      </c>
      <c r="AY44" s="716">
        <v>7.4185967417422551</v>
      </c>
      <c r="AZ44" s="717">
        <v>0.43400000000183353</v>
      </c>
      <c r="BA44" s="718">
        <v>0.15848000000223691</v>
      </c>
      <c r="BB44" s="716">
        <v>7.1772193556078294</v>
      </c>
      <c r="BC44" s="717">
        <v>0.4195799999994051</v>
      </c>
      <c r="BD44" s="718">
        <v>0.15413999999982481</v>
      </c>
      <c r="BE44" s="716">
        <v>7.0976527594637098</v>
      </c>
      <c r="BF44" s="717">
        <v>0.41146000000080674</v>
      </c>
      <c r="BG44" s="718">
        <v>0.16155999999828055</v>
      </c>
      <c r="BH44" s="716">
        <v>6.7758385536018295</v>
      </c>
      <c r="BI44" s="717">
        <v>0.39494000000049712</v>
      </c>
      <c r="BJ44" s="718">
        <v>0.1486800000002404</v>
      </c>
      <c r="BK44" s="716">
        <v>6.8959896850226707</v>
      </c>
      <c r="BL44" s="717">
        <v>0.40767999999952736</v>
      </c>
      <c r="BM44" s="718">
        <v>0.13509999999951106</v>
      </c>
    </row>
    <row r="45" spans="1:65" s="698" customFormat="1" ht="17.25" customHeight="1" x14ac:dyDescent="0.25">
      <c r="A45" s="1192" t="s">
        <v>46</v>
      </c>
      <c r="B45" s="1195" t="s">
        <v>174</v>
      </c>
      <c r="C45" s="719" t="s">
        <v>177</v>
      </c>
      <c r="D45" s="720" t="s">
        <v>262</v>
      </c>
      <c r="E45" s="721"/>
      <c r="F45" s="685"/>
      <c r="G45" s="685"/>
      <c r="H45" s="686"/>
      <c r="I45" s="676">
        <v>0.21264198090667966</v>
      </c>
      <c r="J45" s="708">
        <v>3.6000000000058208E-3</v>
      </c>
      <c r="K45" s="709">
        <v>1.3999999999967372E-3</v>
      </c>
      <c r="L45" s="676">
        <v>0.19455653230981174</v>
      </c>
      <c r="M45" s="708">
        <v>3.1999999999925421E-3</v>
      </c>
      <c r="N45" s="709">
        <v>1.5000000000000568E-3</v>
      </c>
      <c r="O45" s="676">
        <v>0.19014496051898686</v>
      </c>
      <c r="P45" s="708">
        <v>3.1999999999925421E-3</v>
      </c>
      <c r="Q45" s="709">
        <v>1.300000000000523E-3</v>
      </c>
      <c r="R45" s="676">
        <v>0.17074662724276382</v>
      </c>
      <c r="S45" s="708">
        <v>2.9000000000110049E-3</v>
      </c>
      <c r="T45" s="709">
        <v>1.1000000000009891E-3</v>
      </c>
      <c r="U45" s="676">
        <v>0.17074662724276382</v>
      </c>
      <c r="V45" s="708">
        <v>2.9000000000110049E-3</v>
      </c>
      <c r="W45" s="709">
        <v>1.1000000000009891E-3</v>
      </c>
      <c r="X45" s="676">
        <v>0.15266088217831819</v>
      </c>
      <c r="Y45" s="708">
        <v>2.4999999999977263E-3</v>
      </c>
      <c r="Z45" s="709">
        <v>1.1999999999972033E-3</v>
      </c>
      <c r="AA45" s="676">
        <v>0.13540736444887691</v>
      </c>
      <c r="AB45" s="708">
        <v>2.1999999999593456E-3</v>
      </c>
      <c r="AC45" s="709">
        <v>1.1000000000009891E-3</v>
      </c>
      <c r="AD45" s="676">
        <v>0.15541529549827388</v>
      </c>
      <c r="AE45" s="708">
        <v>2.6000000000294676E-3</v>
      </c>
      <c r="AF45" s="709">
        <v>1.1000000000009891E-3</v>
      </c>
      <c r="AG45" s="676">
        <v>0.14533860481750518</v>
      </c>
      <c r="AH45" s="708">
        <v>2.4000000000228283E-3</v>
      </c>
      <c r="AI45" s="709">
        <v>1.1000000000009891E-3</v>
      </c>
      <c r="AJ45" s="676">
        <v>0.17787497298467245</v>
      </c>
      <c r="AK45" s="708">
        <v>2.9999999999859028E-3</v>
      </c>
      <c r="AL45" s="709">
        <v>1.1999999999972033E-3</v>
      </c>
      <c r="AM45" s="676">
        <v>0.19014496051898686</v>
      </c>
      <c r="AN45" s="708">
        <v>3.1999999999925421E-3</v>
      </c>
      <c r="AO45" s="709">
        <v>1.300000000000523E-3</v>
      </c>
      <c r="AP45" s="676">
        <v>0.18108322822442413</v>
      </c>
      <c r="AQ45" s="708">
        <v>3.1000000000176442E-3</v>
      </c>
      <c r="AR45" s="709">
        <v>1.1000000000009891E-3</v>
      </c>
      <c r="AS45" s="676">
        <v>0.15512251916979347</v>
      </c>
      <c r="AT45" s="708">
        <v>2.4999999999977263E-3</v>
      </c>
      <c r="AU45" s="709">
        <v>1.300000000000523E-3</v>
      </c>
      <c r="AV45" s="676">
        <v>0.15764185040639803</v>
      </c>
      <c r="AW45" s="708">
        <v>2.5999999999726242E-3</v>
      </c>
      <c r="AX45" s="709">
        <v>1.2000000000043087E-3</v>
      </c>
      <c r="AY45" s="676">
        <v>0.1453386048173422</v>
      </c>
      <c r="AZ45" s="708">
        <v>2.4000000000228283E-3</v>
      </c>
      <c r="BA45" s="709">
        <v>1.0999999999938836E-3</v>
      </c>
      <c r="BB45" s="676">
        <v>0.18725407488603613</v>
      </c>
      <c r="BC45" s="708">
        <v>3.0999999999608008E-3</v>
      </c>
      <c r="BD45" s="709">
        <v>1.4000000000038426E-3</v>
      </c>
      <c r="BE45" s="676">
        <v>0.16265661109505561</v>
      </c>
      <c r="BF45" s="708">
        <v>2.7000000000043656E-3</v>
      </c>
      <c r="BG45" s="709">
        <v>1.1999999999972033E-3</v>
      </c>
      <c r="BH45" s="676">
        <v>0.2003883812077997</v>
      </c>
      <c r="BI45" s="708">
        <v>3.3999999999991815E-3</v>
      </c>
      <c r="BJ45" s="709">
        <v>1.300000000000523E-3</v>
      </c>
      <c r="BK45" s="676">
        <v>0.21070915726983649</v>
      </c>
      <c r="BL45" s="708">
        <v>3.6000000000058208E-3</v>
      </c>
      <c r="BM45" s="709">
        <v>1.300000000000523E-3</v>
      </c>
    </row>
    <row r="46" spans="1:65" s="698" customFormat="1" ht="17.25" customHeight="1" x14ac:dyDescent="0.25">
      <c r="A46" s="1194"/>
      <c r="B46" s="1196"/>
      <c r="C46" s="722" t="s">
        <v>179</v>
      </c>
      <c r="D46" s="723" t="s">
        <v>263</v>
      </c>
      <c r="E46" s="679"/>
      <c r="F46" s="724"/>
      <c r="G46" s="680"/>
      <c r="H46" s="725"/>
      <c r="I46" s="726">
        <v>33.950283489264123</v>
      </c>
      <c r="J46" s="727">
        <v>0.59039999999367865</v>
      </c>
      <c r="K46" s="728">
        <v>0.17820000000028813</v>
      </c>
      <c r="L46" s="726">
        <v>31.976066401191215</v>
      </c>
      <c r="M46" s="727">
        <v>0.55620000000635628</v>
      </c>
      <c r="N46" s="728">
        <v>0.16740000000027067</v>
      </c>
      <c r="O46" s="726">
        <v>29.817736239440116</v>
      </c>
      <c r="P46" s="727">
        <v>0.52620000000024447</v>
      </c>
      <c r="Q46" s="728">
        <v>0.12839999999778229</v>
      </c>
      <c r="R46" s="726">
        <v>29.875418750388743</v>
      </c>
      <c r="S46" s="727">
        <v>0.52799999999842839</v>
      </c>
      <c r="T46" s="728">
        <v>0.12540000000262808</v>
      </c>
      <c r="U46" s="726">
        <v>31.36624538765129</v>
      </c>
      <c r="V46" s="727">
        <v>0.55620000000635628</v>
      </c>
      <c r="W46" s="728">
        <v>0.12359999999898719</v>
      </c>
      <c r="X46" s="726">
        <v>32.770737026964291</v>
      </c>
      <c r="Y46" s="727">
        <v>0.58139999998093117</v>
      </c>
      <c r="Z46" s="728">
        <v>0.12780000000202563</v>
      </c>
      <c r="AA46" s="726">
        <v>29.945525819859657</v>
      </c>
      <c r="AB46" s="727">
        <v>0.52740000001358567</v>
      </c>
      <c r="AC46" s="728">
        <v>0.13319999999657739</v>
      </c>
      <c r="AD46" s="726">
        <v>28.84291762117082</v>
      </c>
      <c r="AE46" s="727">
        <v>0.50639999999839347</v>
      </c>
      <c r="AF46" s="728">
        <v>0.13440000000446162</v>
      </c>
      <c r="AG46" s="726">
        <v>29.607059449415477</v>
      </c>
      <c r="AH46" s="727">
        <v>0.51900000000750879</v>
      </c>
      <c r="AI46" s="728">
        <v>0.14099999999598367</v>
      </c>
      <c r="AJ46" s="726">
        <v>29.522922105050672</v>
      </c>
      <c r="AK46" s="727">
        <v>0.51539999998931307</v>
      </c>
      <c r="AL46" s="728">
        <v>0.14819999999963329</v>
      </c>
      <c r="AM46" s="726">
        <v>29.44608520948206</v>
      </c>
      <c r="AN46" s="727">
        <v>0.51359999999112915</v>
      </c>
      <c r="AO46" s="728">
        <v>0.14940000000206055</v>
      </c>
      <c r="AP46" s="726">
        <v>27.454132740115856</v>
      </c>
      <c r="AQ46" s="727">
        <v>0.47580000000743894</v>
      </c>
      <c r="AR46" s="728">
        <v>0.14940000000206055</v>
      </c>
      <c r="AS46" s="726">
        <v>26.123993831402696</v>
      </c>
      <c r="AT46" s="727">
        <v>0.4511999999958789</v>
      </c>
      <c r="AU46" s="728">
        <v>0.14699999999720603</v>
      </c>
      <c r="AV46" s="726">
        <v>26.11378077221109</v>
      </c>
      <c r="AW46" s="727">
        <v>0.44880000001285225</v>
      </c>
      <c r="AX46" s="728">
        <v>0.15359999999964202</v>
      </c>
      <c r="AY46" s="726">
        <v>26.165640151831518</v>
      </c>
      <c r="AZ46" s="727">
        <v>0.45000000000436557</v>
      </c>
      <c r="BA46" s="728">
        <v>0.15299999999842839</v>
      </c>
      <c r="BB46" s="726">
        <v>25.789502127570394</v>
      </c>
      <c r="BC46" s="727">
        <v>0.44519999999465654</v>
      </c>
      <c r="BD46" s="728">
        <v>0.14580000000023574</v>
      </c>
      <c r="BE46" s="726">
        <v>27.054825934559201</v>
      </c>
      <c r="BF46" s="727">
        <v>0.46799999998620478</v>
      </c>
      <c r="BG46" s="728">
        <v>0.15000000000327418</v>
      </c>
      <c r="BH46" s="726">
        <v>28.815916002348864</v>
      </c>
      <c r="BI46" s="727">
        <v>0.5022000000171829</v>
      </c>
      <c r="BJ46" s="728">
        <v>0.14759999999841966</v>
      </c>
      <c r="BK46" s="726">
        <v>29.233457862641597</v>
      </c>
      <c r="BL46" s="727">
        <v>0.50939999998809071</v>
      </c>
      <c r="BM46" s="728">
        <v>0.14999999999781721</v>
      </c>
    </row>
    <row r="47" spans="1:65" s="698" customFormat="1" ht="17.25" customHeight="1" x14ac:dyDescent="0.25">
      <c r="A47" s="1194"/>
      <c r="B47" s="1196"/>
      <c r="C47" s="722" t="s">
        <v>181</v>
      </c>
      <c r="D47" s="723" t="s">
        <v>264</v>
      </c>
      <c r="E47" s="679"/>
      <c r="F47" s="724"/>
      <c r="G47" s="680"/>
      <c r="H47" s="725"/>
      <c r="I47" s="726">
        <v>1.7501864790954393</v>
      </c>
      <c r="J47" s="727">
        <v>2.430000000003929E-2</v>
      </c>
      <c r="K47" s="728">
        <v>2.0499999999969987E-2</v>
      </c>
      <c r="L47" s="726">
        <v>1.6862484751165063</v>
      </c>
      <c r="M47" s="727">
        <v>2.3199999999974352E-2</v>
      </c>
      <c r="N47" s="728">
        <v>1.999999999998181E-2</v>
      </c>
      <c r="O47" s="726">
        <v>1.7162472617269948</v>
      </c>
      <c r="P47" s="727">
        <v>2.3400000000037835E-2</v>
      </c>
      <c r="Q47" s="728">
        <v>2.0600000000001728E-2</v>
      </c>
      <c r="R47" s="726">
        <v>1.9059548315373356</v>
      </c>
      <c r="S47" s="727">
        <v>2.7899999999931424E-2</v>
      </c>
      <c r="T47" s="728">
        <v>2.050000000002683E-2</v>
      </c>
      <c r="U47" s="726">
        <v>2.0698121801177338</v>
      </c>
      <c r="V47" s="727">
        <v>3.190000000006421E-2</v>
      </c>
      <c r="W47" s="728">
        <v>1.9900000000006912E-2</v>
      </c>
      <c r="X47" s="726">
        <v>2.2349657400110097</v>
      </c>
      <c r="Y47" s="727">
        <v>3.4499999999979991E-2</v>
      </c>
      <c r="Z47" s="728">
        <v>2.1399999999971442E-2</v>
      </c>
      <c r="AA47" s="726">
        <v>2.5671266757123696</v>
      </c>
      <c r="AB47" s="727">
        <v>3.9800000000013824E-2</v>
      </c>
      <c r="AC47" s="728">
        <v>2.430000000003929E-2</v>
      </c>
      <c r="AD47" s="726">
        <v>2.8948882151825566</v>
      </c>
      <c r="AE47" s="727">
        <v>4.3799999999919237E-2</v>
      </c>
      <c r="AF47" s="728">
        <v>2.909999999997126E-2</v>
      </c>
      <c r="AG47" s="726">
        <v>2.7582874337145276</v>
      </c>
      <c r="AH47" s="727">
        <v>4.100000000005366E-2</v>
      </c>
      <c r="AI47" s="728">
        <v>2.8799999999989723E-2</v>
      </c>
      <c r="AJ47" s="726">
        <v>2.7254265449071964</v>
      </c>
      <c r="AK47" s="727">
        <v>4.1299999999978354E-2</v>
      </c>
      <c r="AL47" s="728">
        <v>2.7300000000025193E-2</v>
      </c>
      <c r="AM47" s="726">
        <v>2.7651240285257868</v>
      </c>
      <c r="AN47" s="727">
        <v>4.1900000000055115E-2</v>
      </c>
      <c r="AO47" s="728">
        <v>2.7699999999981628E-2</v>
      </c>
      <c r="AP47" s="726">
        <v>2.3961067993726437</v>
      </c>
      <c r="AQ47" s="727">
        <v>3.669999999999618E-2</v>
      </c>
      <c r="AR47" s="728">
        <v>2.3400000000037835E-2</v>
      </c>
      <c r="AS47" s="726">
        <v>2.6391448802671102</v>
      </c>
      <c r="AT47" s="727">
        <v>3.8400000000024193E-2</v>
      </c>
      <c r="AU47" s="728">
        <v>2.8699999999957981E-2</v>
      </c>
      <c r="AV47" s="726">
        <v>2.7723045319559394</v>
      </c>
      <c r="AW47" s="727">
        <v>4.1099999999914871E-2</v>
      </c>
      <c r="AX47" s="728">
        <v>2.9100000000028103E-2</v>
      </c>
      <c r="AY47" s="726">
        <v>2.7526837290132407</v>
      </c>
      <c r="AZ47" s="727">
        <v>3.9700000000038926E-2</v>
      </c>
      <c r="BA47" s="728">
        <v>3.0399999999985994E-2</v>
      </c>
      <c r="BB47" s="726">
        <v>2.3232532723368196</v>
      </c>
      <c r="BC47" s="727">
        <v>3.3999999999991815E-2</v>
      </c>
      <c r="BD47" s="728">
        <v>2.4999999999977263E-2</v>
      </c>
      <c r="BE47" s="726">
        <v>2.1790501295937581</v>
      </c>
      <c r="BF47" s="727">
        <v>3.1399999999962347E-2</v>
      </c>
      <c r="BG47" s="728">
        <v>2.4100000000032651E-2</v>
      </c>
      <c r="BH47" s="726">
        <v>2.3227640462203643</v>
      </c>
      <c r="BI47" s="727">
        <v>3.2000000000039108E-2</v>
      </c>
      <c r="BJ47" s="728">
        <v>2.7499999999974989E-2</v>
      </c>
      <c r="BK47" s="726">
        <v>2.0525431962347467</v>
      </c>
      <c r="BL47" s="727">
        <v>2.8699999999957981E-2</v>
      </c>
      <c r="BM47" s="728">
        <v>2.379999999999427E-2</v>
      </c>
    </row>
    <row r="48" spans="1:65" s="698" customFormat="1" ht="17.25" customHeight="1" x14ac:dyDescent="0.25">
      <c r="A48" s="1194"/>
      <c r="B48" s="1196"/>
      <c r="C48" s="722" t="s">
        <v>183</v>
      </c>
      <c r="D48" s="723" t="s">
        <v>265</v>
      </c>
      <c r="E48" s="679"/>
      <c r="F48" s="724"/>
      <c r="G48" s="680"/>
      <c r="H48" s="725"/>
      <c r="I48" s="726">
        <v>21.151994229502257</v>
      </c>
      <c r="J48" s="727">
        <v>0.36680000000342261</v>
      </c>
      <c r="K48" s="728">
        <v>0.11439999999856809</v>
      </c>
      <c r="L48" s="726">
        <v>20.486707873973081</v>
      </c>
      <c r="M48" s="727">
        <v>0.35360000000218861</v>
      </c>
      <c r="N48" s="728">
        <v>0.11599999999998545</v>
      </c>
      <c r="O48" s="726">
        <v>20.335187678446896</v>
      </c>
      <c r="P48" s="727">
        <v>0.35199999999895226</v>
      </c>
      <c r="Q48" s="728">
        <v>0.11200000000098953</v>
      </c>
      <c r="R48" s="726">
        <v>20.03385274493299</v>
      </c>
      <c r="S48" s="727">
        <v>0.34519999999611173</v>
      </c>
      <c r="T48" s="728">
        <v>0.11520000000018626</v>
      </c>
      <c r="U48" s="726">
        <v>22.319314025224774</v>
      </c>
      <c r="V48" s="727">
        <v>0.38799999999901047</v>
      </c>
      <c r="W48" s="728">
        <v>0.11759999999958382</v>
      </c>
      <c r="X48" s="726">
        <v>24.93943604932992</v>
      </c>
      <c r="Y48" s="727">
        <v>0.43640000000596046</v>
      </c>
      <c r="Z48" s="728">
        <v>0.12160000000039872</v>
      </c>
      <c r="AA48" s="726">
        <v>25.397161639772378</v>
      </c>
      <c r="AB48" s="727">
        <v>0.43919999999343418</v>
      </c>
      <c r="AC48" s="728">
        <v>0.14120000000002619</v>
      </c>
      <c r="AD48" s="726">
        <v>24.673869960887814</v>
      </c>
      <c r="AE48" s="727">
        <v>0.42320000000472646</v>
      </c>
      <c r="AF48" s="728">
        <v>0.14760000000023865</v>
      </c>
      <c r="AG48" s="726">
        <v>23.593723141390356</v>
      </c>
      <c r="AH48" s="727">
        <v>0.40279999999620486</v>
      </c>
      <c r="AI48" s="728">
        <v>0.14639999999963038</v>
      </c>
      <c r="AJ48" s="726">
        <v>23.253217557860758</v>
      </c>
      <c r="AK48" s="727">
        <v>0.39680000000225846</v>
      </c>
      <c r="AL48" s="728">
        <v>0.14480000000003201</v>
      </c>
      <c r="AM48" s="726">
        <v>22.384189629915451</v>
      </c>
      <c r="AN48" s="727">
        <v>0.381600000000617</v>
      </c>
      <c r="AO48" s="728">
        <v>0.14040000000022701</v>
      </c>
      <c r="AP48" s="726">
        <v>20.737494565478414</v>
      </c>
      <c r="AQ48" s="727">
        <v>0.34360000000015134</v>
      </c>
      <c r="AR48" s="728">
        <v>0.15439999999944121</v>
      </c>
      <c r="AS48" s="726">
        <v>19.904562076505666</v>
      </c>
      <c r="AT48" s="727">
        <v>0.33200000000215368</v>
      </c>
      <c r="AU48" s="728">
        <v>0.14320000000043365</v>
      </c>
      <c r="AV48" s="726">
        <v>18.636076357733607</v>
      </c>
      <c r="AW48" s="727">
        <v>0.30839999999443535</v>
      </c>
      <c r="AX48" s="728">
        <v>0.13960000000042783</v>
      </c>
      <c r="AY48" s="726">
        <v>8.214778209689678</v>
      </c>
      <c r="AZ48" s="727">
        <v>0.13479999999981374</v>
      </c>
      <c r="BA48" s="728">
        <v>6.3999999998486601E-2</v>
      </c>
      <c r="BB48" s="726">
        <v>17.857215781057473</v>
      </c>
      <c r="BC48" s="727">
        <v>0.29280000000289874</v>
      </c>
      <c r="BD48" s="728">
        <v>0.13960000000042783</v>
      </c>
      <c r="BE48" s="726">
        <v>18.846477151827752</v>
      </c>
      <c r="BF48" s="727">
        <v>0.3139999999984866</v>
      </c>
      <c r="BG48" s="728">
        <v>0.1363999999994121</v>
      </c>
      <c r="BH48" s="726">
        <v>20.682882729749778</v>
      </c>
      <c r="BI48" s="727">
        <v>0.3496000000013737</v>
      </c>
      <c r="BJ48" s="728">
        <v>0.13760000000002037</v>
      </c>
      <c r="BK48" s="726">
        <v>21.639424415257853</v>
      </c>
      <c r="BL48" s="727">
        <v>0.36480000000301516</v>
      </c>
      <c r="BM48" s="728">
        <v>0.14640000000144937</v>
      </c>
    </row>
    <row r="49" spans="1:65" s="698" customFormat="1" ht="17.25" customHeight="1" x14ac:dyDescent="0.25">
      <c r="A49" s="1194"/>
      <c r="B49" s="1196"/>
      <c r="C49" s="722" t="s">
        <v>187</v>
      </c>
      <c r="D49" s="723" t="s">
        <v>266</v>
      </c>
      <c r="E49" s="679"/>
      <c r="F49" s="724"/>
      <c r="G49" s="680"/>
      <c r="H49" s="725"/>
      <c r="I49" s="726">
        <v>40.615548089670433</v>
      </c>
      <c r="J49" s="727">
        <v>0.69120000000111759</v>
      </c>
      <c r="K49" s="728">
        <v>0.25799999999799184</v>
      </c>
      <c r="L49" s="726">
        <v>40.054227722636895</v>
      </c>
      <c r="M49" s="727">
        <v>0.67800000000715954</v>
      </c>
      <c r="N49" s="728">
        <v>0.2639999999992142</v>
      </c>
      <c r="O49" s="726">
        <v>38.260788493513502</v>
      </c>
      <c r="P49" s="727">
        <v>0.6540000000022701</v>
      </c>
      <c r="Q49" s="728">
        <v>0.23519999999552965</v>
      </c>
      <c r="R49" s="726">
        <v>38.378091665496044</v>
      </c>
      <c r="S49" s="727">
        <v>0.65879999999015126</v>
      </c>
      <c r="T49" s="728">
        <v>0.22800000000279397</v>
      </c>
      <c r="U49" s="726">
        <v>42.813764325515642</v>
      </c>
      <c r="V49" s="727">
        <v>0.74280000000726432</v>
      </c>
      <c r="W49" s="728">
        <v>0.23039999999673455</v>
      </c>
      <c r="X49" s="726">
        <v>48.047909941966871</v>
      </c>
      <c r="Y49" s="727">
        <v>0.83880000000499422</v>
      </c>
      <c r="Z49" s="728">
        <v>0.24120000000766595</v>
      </c>
      <c r="AA49" s="726">
        <v>56.728953529478133</v>
      </c>
      <c r="AB49" s="727">
        <v>0.98399999998218846</v>
      </c>
      <c r="AC49" s="728">
        <v>0.30599999999685679</v>
      </c>
      <c r="AD49" s="726">
        <v>60.376381971490467</v>
      </c>
      <c r="AE49" s="727">
        <v>1.0440000000162399</v>
      </c>
      <c r="AF49" s="728">
        <v>0.33600000000296859</v>
      </c>
      <c r="AG49" s="726">
        <v>56.92631629912438</v>
      </c>
      <c r="AH49" s="727">
        <v>0.98159999999916181</v>
      </c>
      <c r="AI49" s="728">
        <v>0.32519999999203719</v>
      </c>
      <c r="AJ49" s="726">
        <v>53.773740709868555</v>
      </c>
      <c r="AK49" s="727">
        <v>0.92399999999179272</v>
      </c>
      <c r="AL49" s="728">
        <v>0.31680000000778819</v>
      </c>
      <c r="AM49" s="726">
        <v>53.46596796173008</v>
      </c>
      <c r="AN49" s="727">
        <v>0.92639999999664724</v>
      </c>
      <c r="AO49" s="728">
        <v>0.29160000000047148</v>
      </c>
      <c r="AP49" s="726">
        <v>52.551807467101433</v>
      </c>
      <c r="AQ49" s="727">
        <v>0.89879999999538995</v>
      </c>
      <c r="AR49" s="728">
        <v>0.32159999999566935</v>
      </c>
      <c r="AS49" s="726">
        <v>47.922677320754424</v>
      </c>
      <c r="AT49" s="727">
        <v>0.81360000000859145</v>
      </c>
      <c r="AU49" s="728">
        <v>0.30960000000413856</v>
      </c>
      <c r="AV49" s="726">
        <v>47.364385256129466</v>
      </c>
      <c r="AW49" s="727">
        <v>0.80039999999280553</v>
      </c>
      <c r="AX49" s="728">
        <v>0.31559999999444699</v>
      </c>
      <c r="AY49" s="726">
        <v>44.371283635379328</v>
      </c>
      <c r="AZ49" s="727">
        <v>0.75</v>
      </c>
      <c r="BA49" s="728">
        <v>0.29520000000775326</v>
      </c>
      <c r="BB49" s="726">
        <v>42.985683333313524</v>
      </c>
      <c r="BC49" s="727">
        <v>0.72720000000845175</v>
      </c>
      <c r="BD49" s="728">
        <v>0.28439999999682186</v>
      </c>
      <c r="BE49" s="726">
        <v>42.200846227750993</v>
      </c>
      <c r="BF49" s="727">
        <v>0.71880000000237487</v>
      </c>
      <c r="BG49" s="728">
        <v>0.26639999999315478</v>
      </c>
      <c r="BH49" s="726">
        <v>40.608670818688374</v>
      </c>
      <c r="BI49" s="727">
        <v>0.69239999999263091</v>
      </c>
      <c r="BJ49" s="728">
        <v>0.25440000000162399</v>
      </c>
      <c r="BK49" s="726">
        <v>39.626643379780219</v>
      </c>
      <c r="BL49" s="727">
        <v>0.67560000000230502</v>
      </c>
      <c r="BM49" s="728">
        <v>0.24840000000040163</v>
      </c>
    </row>
    <row r="50" spans="1:65" s="698" customFormat="1" ht="17.25" customHeight="1" thickBot="1" x14ac:dyDescent="0.3">
      <c r="A50" s="1194"/>
      <c r="B50" s="1197"/>
      <c r="C50" s="729" t="s">
        <v>267</v>
      </c>
      <c r="D50" s="730" t="s">
        <v>268</v>
      </c>
      <c r="E50" s="731"/>
      <c r="F50" s="732"/>
      <c r="G50" s="733"/>
      <c r="H50" s="734"/>
      <c r="I50" s="735">
        <v>11.338768813188244</v>
      </c>
      <c r="J50" s="736">
        <v>0.19859999999998479</v>
      </c>
      <c r="K50" s="737">
        <v>5.4600000000000648E-2</v>
      </c>
      <c r="L50" s="735">
        <v>10.690322106563652</v>
      </c>
      <c r="M50" s="736">
        <v>0.18599999999999284</v>
      </c>
      <c r="N50" s="737">
        <v>5.5799999999997851E-2</v>
      </c>
      <c r="O50" s="735">
        <v>10.031776537223502</v>
      </c>
      <c r="P50" s="736">
        <v>0.16740000000001487</v>
      </c>
      <c r="Q50" s="737">
        <v>7.2000000000002728E-2</v>
      </c>
      <c r="R50" s="735">
        <v>10.218833254090766</v>
      </c>
      <c r="S50" s="736">
        <v>0.17279999999998097</v>
      </c>
      <c r="T50" s="737">
        <v>6.7800000000001859E-2</v>
      </c>
      <c r="U50" s="735">
        <v>10.686034871569065</v>
      </c>
      <c r="V50" s="736">
        <v>0.18479999999999563</v>
      </c>
      <c r="W50" s="737">
        <v>5.9400000000000119E-2</v>
      </c>
      <c r="X50" s="735">
        <v>11.671195377180842</v>
      </c>
      <c r="Y50" s="736">
        <v>0.20279999999999632</v>
      </c>
      <c r="Z50" s="737">
        <v>6.1799999999994526E-2</v>
      </c>
      <c r="AA50" s="735">
        <v>13.63345838960835</v>
      </c>
      <c r="AB50" s="736">
        <v>0.23340000000003158</v>
      </c>
      <c r="AC50" s="737">
        <v>8.2799999999998875E-2</v>
      </c>
      <c r="AD50" s="735">
        <v>13.194786183986617</v>
      </c>
      <c r="AE50" s="736">
        <v>0.22379999999996869</v>
      </c>
      <c r="AF50" s="737">
        <v>8.5800000000002541E-2</v>
      </c>
      <c r="AG50" s="735">
        <v>12.408326414408672</v>
      </c>
      <c r="AH50" s="736">
        <v>0.20940000000000225</v>
      </c>
      <c r="AI50" s="737">
        <v>8.3399999999997476E-2</v>
      </c>
      <c r="AJ50" s="735">
        <v>13.610551997638947</v>
      </c>
      <c r="AK50" s="736">
        <v>0.22979999999999734</v>
      </c>
      <c r="AL50" s="737">
        <v>9.1200000000000614E-2</v>
      </c>
      <c r="AM50" s="735">
        <v>16.5912044890242</v>
      </c>
      <c r="AN50" s="736">
        <v>0.28800000000001091</v>
      </c>
      <c r="AO50" s="737">
        <v>8.8800000000006207E-2</v>
      </c>
      <c r="AP50" s="735">
        <v>15.50178445318555</v>
      </c>
      <c r="AQ50" s="736">
        <v>0.26819999999999311</v>
      </c>
      <c r="AR50" s="737">
        <v>8.5799999999991883E-2</v>
      </c>
      <c r="AS50" s="735">
        <v>14.667536933894711</v>
      </c>
      <c r="AT50" s="736">
        <v>0.24899999999999523</v>
      </c>
      <c r="AU50" s="737">
        <v>9.4800000000002882E-2</v>
      </c>
      <c r="AV50" s="735">
        <v>14.694476083126833</v>
      </c>
      <c r="AW50" s="736">
        <v>0.25020000000003506</v>
      </c>
      <c r="AX50" s="737">
        <v>9.2999999999996419E-2</v>
      </c>
      <c r="AY50" s="735">
        <v>17.41587407847824</v>
      </c>
      <c r="AZ50" s="736">
        <v>0.28319999999997947</v>
      </c>
      <c r="BA50" s="737">
        <v>0.14100000000000179</v>
      </c>
      <c r="BB50" s="735">
        <v>19.036204494121115</v>
      </c>
      <c r="BC50" s="736">
        <v>0.29340000000001965</v>
      </c>
      <c r="BD50" s="737">
        <v>0.18299999999999983</v>
      </c>
      <c r="BE50" s="735">
        <v>19.38474218833549</v>
      </c>
      <c r="BF50" s="736">
        <v>0.30119999999998015</v>
      </c>
      <c r="BG50" s="737">
        <v>0.18240000000000123</v>
      </c>
      <c r="BH50" s="735">
        <v>16.995335079864041</v>
      </c>
      <c r="BI50" s="736">
        <v>0.28020000000000778</v>
      </c>
      <c r="BJ50" s="737">
        <v>0.12959999999999638</v>
      </c>
      <c r="BK50" s="735">
        <v>14.896596423738295</v>
      </c>
      <c r="BL50" s="736">
        <v>0.25799999999999557</v>
      </c>
      <c r="BM50" s="737">
        <v>8.1600000000001671E-2</v>
      </c>
    </row>
    <row r="51" spans="1:65" s="698" customFormat="1" ht="20.25" customHeight="1" x14ac:dyDescent="0.25">
      <c r="A51" s="1194"/>
      <c r="B51" s="1198" t="s">
        <v>199</v>
      </c>
      <c r="C51" s="719" t="s">
        <v>269</v>
      </c>
      <c r="D51" s="720" t="s">
        <v>270</v>
      </c>
      <c r="E51" s="738"/>
      <c r="F51" s="739"/>
      <c r="G51" s="685"/>
      <c r="H51" s="686"/>
      <c r="I51" s="676">
        <v>12.153827352458046</v>
      </c>
      <c r="J51" s="708">
        <v>0.21279999999387655</v>
      </c>
      <c r="K51" s="709">
        <v>5.8799999998882413E-2</v>
      </c>
      <c r="L51" s="676">
        <v>11.684933970579218</v>
      </c>
      <c r="M51" s="708">
        <v>0.20360000000800937</v>
      </c>
      <c r="N51" s="709">
        <v>6.0000000001309672E-2</v>
      </c>
      <c r="O51" s="676">
        <v>11.601558331382721</v>
      </c>
      <c r="P51" s="708">
        <v>0.20359999999345746</v>
      </c>
      <c r="Q51" s="709">
        <v>5.4400000000896398E-2</v>
      </c>
      <c r="R51" s="676">
        <v>11.479731708465481</v>
      </c>
      <c r="S51" s="708">
        <v>0.20120000001043081</v>
      </c>
      <c r="T51" s="709">
        <v>5.4799999998067506E-2</v>
      </c>
      <c r="U51" s="676">
        <v>11.968592094776215</v>
      </c>
      <c r="V51" s="708">
        <v>0.21079999998619314</v>
      </c>
      <c r="W51" s="709">
        <v>5.3200000002107117E-2</v>
      </c>
      <c r="X51" s="676">
        <v>12.508267311442195</v>
      </c>
      <c r="Y51" s="708">
        <v>0.22080000001005828</v>
      </c>
      <c r="Z51" s="709">
        <v>5.3599999999278225E-2</v>
      </c>
      <c r="AA51" s="676">
        <v>11.661609792575105</v>
      </c>
      <c r="AB51" s="708">
        <v>0.20279999999911524</v>
      </c>
      <c r="AC51" s="709">
        <v>6.1200000000098953E-2</v>
      </c>
      <c r="AD51" s="676">
        <v>11.977339942473099</v>
      </c>
      <c r="AE51" s="708">
        <v>0.20679999999993015</v>
      </c>
      <c r="AF51" s="709">
        <v>6.7599999998492422E-2</v>
      </c>
      <c r="AG51" s="676">
        <v>11.510841091510953</v>
      </c>
      <c r="AH51" s="708">
        <v>0.19879999999830034</v>
      </c>
      <c r="AI51" s="709">
        <v>6.4800000000104774E-2</v>
      </c>
      <c r="AJ51" s="676">
        <v>12.248809137274408</v>
      </c>
      <c r="AK51" s="708">
        <v>0.21080000000074506</v>
      </c>
      <c r="AL51" s="709">
        <v>7.1200000002136221E-2</v>
      </c>
      <c r="AM51" s="676">
        <v>11.931809549993234</v>
      </c>
      <c r="AN51" s="708">
        <v>0.20720000000437722</v>
      </c>
      <c r="AO51" s="709">
        <v>6.3599999997677514E-2</v>
      </c>
      <c r="AP51" s="676">
        <v>11.560169335116026</v>
      </c>
      <c r="AQ51" s="708">
        <v>0.19999999999708962</v>
      </c>
      <c r="AR51" s="709">
        <v>6.400000000212458E-2</v>
      </c>
      <c r="AS51" s="676">
        <v>11.110078081159271</v>
      </c>
      <c r="AT51" s="708">
        <v>0.18759999999019783</v>
      </c>
      <c r="AU51" s="709">
        <v>7.4399999997694977E-2</v>
      </c>
      <c r="AV51" s="676">
        <v>10.974122059438608</v>
      </c>
      <c r="AW51" s="708">
        <v>0.18680000001040753</v>
      </c>
      <c r="AX51" s="709">
        <v>6.9600000002537854E-2</v>
      </c>
      <c r="AY51" s="676">
        <v>11.036862806019743</v>
      </c>
      <c r="AZ51" s="708">
        <v>0.18679999999585561</v>
      </c>
      <c r="BA51" s="709">
        <v>7.2799999998096609E-2</v>
      </c>
      <c r="BB51" s="676">
        <v>11.167627398682869</v>
      </c>
      <c r="BC51" s="708">
        <v>0.19040000000677537</v>
      </c>
      <c r="BD51" s="709">
        <v>6.9999999999708962E-2</v>
      </c>
      <c r="BE51" s="676">
        <v>11.752937383487618</v>
      </c>
      <c r="BF51" s="708">
        <v>0.19919999998819549</v>
      </c>
      <c r="BG51" s="709">
        <v>7.6799999998911517E-2</v>
      </c>
      <c r="BH51" s="676">
        <v>10.899192828768763</v>
      </c>
      <c r="BI51" s="708">
        <v>0.18680000001040753</v>
      </c>
      <c r="BJ51" s="709">
        <v>6.5600000001722947E-2</v>
      </c>
      <c r="BK51" s="676">
        <v>10.850345421298561</v>
      </c>
      <c r="BL51" s="708">
        <v>0.1860000000015134</v>
      </c>
      <c r="BM51" s="709">
        <v>6.520000000091386E-2</v>
      </c>
    </row>
    <row r="52" spans="1:65" s="698" customFormat="1" ht="20.25" customHeight="1" x14ac:dyDescent="0.25">
      <c r="A52" s="1194"/>
      <c r="B52" s="1199"/>
      <c r="C52" s="722" t="s">
        <v>200</v>
      </c>
      <c r="D52" s="723" t="s">
        <v>271</v>
      </c>
      <c r="E52" s="740"/>
      <c r="F52" s="724"/>
      <c r="G52" s="680"/>
      <c r="H52" s="725"/>
      <c r="I52" s="726">
        <v>0.85320049616525806</v>
      </c>
      <c r="J52" s="727">
        <v>1.4599999999973079E-2</v>
      </c>
      <c r="K52" s="728">
        <v>5.2000000000589353E-3</v>
      </c>
      <c r="L52" s="726">
        <v>0.86083871662392042</v>
      </c>
      <c r="M52" s="727">
        <v>1.4599999999973079E-2</v>
      </c>
      <c r="N52" s="728">
        <v>5.599999999958527E-3</v>
      </c>
      <c r="O52" s="726">
        <v>0.85879438480653181</v>
      </c>
      <c r="P52" s="727">
        <v>1.4400000000023283E-2</v>
      </c>
      <c r="Q52" s="728">
        <v>5.9999999999718057E-3</v>
      </c>
      <c r="R52" s="726">
        <v>0.82407387398241727</v>
      </c>
      <c r="S52" s="727">
        <v>1.3799999999946522E-2</v>
      </c>
      <c r="T52" s="728">
        <v>5.8000000000220098E-3</v>
      </c>
      <c r="U52" s="726">
        <v>0.86083871662616174</v>
      </c>
      <c r="V52" s="727">
        <v>1.4599999999973079E-2</v>
      </c>
      <c r="W52" s="728">
        <v>5.6000000000722139E-3</v>
      </c>
      <c r="X52" s="726">
        <v>0.84742665147378915</v>
      </c>
      <c r="Y52" s="727">
        <v>1.4000000000123691E-2</v>
      </c>
      <c r="Z52" s="728">
        <v>6.3999999999850843E-3</v>
      </c>
      <c r="AA52" s="726">
        <v>1.0141927853587673</v>
      </c>
      <c r="AB52" s="727">
        <v>1.7200000000002547E-2</v>
      </c>
      <c r="AC52" s="728">
        <v>6.5999999999348802E-3</v>
      </c>
      <c r="AD52" s="726">
        <v>1.2577178048159923</v>
      </c>
      <c r="AE52" s="727">
        <v>2.1399999999857755E-2</v>
      </c>
      <c r="AF52" s="728">
        <v>8.0000000000381988E-3</v>
      </c>
      <c r="AG52" s="726">
        <v>1.5264102901791559</v>
      </c>
      <c r="AH52" s="727">
        <v>2.4800000000141154E-2</v>
      </c>
      <c r="AI52" s="728">
        <v>1.239999999995689E-2</v>
      </c>
      <c r="AJ52" s="726">
        <v>1.5486441814503096</v>
      </c>
      <c r="AK52" s="727">
        <v>2.4400000000014188E-2</v>
      </c>
      <c r="AL52" s="728">
        <v>1.4000000000010004E-2</v>
      </c>
      <c r="AM52" s="726">
        <v>1.2577178048159923</v>
      </c>
      <c r="AN52" s="727">
        <v>2.1399999999857755E-2</v>
      </c>
      <c r="AO52" s="728">
        <v>8.0000000000381988E-3</v>
      </c>
      <c r="AP52" s="726">
        <v>1.2474106502245881</v>
      </c>
      <c r="AQ52" s="727">
        <v>2.1200000000135333E-2</v>
      </c>
      <c r="AR52" s="728">
        <v>7.9999999999245119E-3</v>
      </c>
      <c r="AS52" s="726">
        <v>1.6461606526836159</v>
      </c>
      <c r="AT52" s="727">
        <v>2.4599999999963984E-2</v>
      </c>
      <c r="AU52" s="728">
        <v>1.7000000000052751E-2</v>
      </c>
      <c r="AV52" s="726">
        <v>1.2433223639734436</v>
      </c>
      <c r="AW52" s="727">
        <v>2.0800000000008367E-2</v>
      </c>
      <c r="AX52" s="728">
        <v>8.7999999999510692E-3</v>
      </c>
      <c r="AY52" s="726">
        <v>1.2616153271078177</v>
      </c>
      <c r="AZ52" s="727">
        <v>2.1399999999857755E-2</v>
      </c>
      <c r="BA52" s="728">
        <v>8.2000000001016815E-3</v>
      </c>
      <c r="BB52" s="726">
        <v>1.2205920442122167</v>
      </c>
      <c r="BC52" s="727">
        <v>2.0600000000058571E-2</v>
      </c>
      <c r="BD52" s="728">
        <v>8.1999999999879947E-3</v>
      </c>
      <c r="BE52" s="726">
        <v>1.1146962142198618</v>
      </c>
      <c r="BF52" s="727">
        <v>1.9000000000005457E-2</v>
      </c>
      <c r="BG52" s="728">
        <v>6.9999999999481588E-3</v>
      </c>
      <c r="BH52" s="726">
        <v>1.1392216059233025</v>
      </c>
      <c r="BI52" s="727">
        <v>1.9000000000005457E-2</v>
      </c>
      <c r="BJ52" s="728">
        <v>8.1999999999879947E-3</v>
      </c>
      <c r="BK52" s="726">
        <v>0.9759396665709692</v>
      </c>
      <c r="BL52" s="727">
        <v>1.6200000000026193E-2</v>
      </c>
      <c r="BM52" s="728">
        <v>7.2000000000116415E-3</v>
      </c>
    </row>
    <row r="53" spans="1:65" s="698" customFormat="1" ht="20.25" customHeight="1" thickBot="1" x14ac:dyDescent="0.3">
      <c r="A53" s="1193"/>
      <c r="B53" s="1200"/>
      <c r="C53" s="729" t="s">
        <v>208</v>
      </c>
      <c r="D53" s="730" t="s">
        <v>272</v>
      </c>
      <c r="E53" s="741"/>
      <c r="F53" s="742"/>
      <c r="G53" s="683"/>
      <c r="H53" s="743"/>
      <c r="I53" s="744">
        <v>44.238270195900562</v>
      </c>
      <c r="J53" s="745">
        <v>0.75359999999636784</v>
      </c>
      <c r="K53" s="746">
        <v>0.2790000000022701</v>
      </c>
      <c r="L53" s="744">
        <v>42.226277893059958</v>
      </c>
      <c r="M53" s="745">
        <v>0.71520000000600703</v>
      </c>
      <c r="N53" s="746">
        <v>0.27719999999862921</v>
      </c>
      <c r="O53" s="744">
        <v>36.757366708140403</v>
      </c>
      <c r="P53" s="745">
        <v>0.63479999998526182</v>
      </c>
      <c r="Q53" s="746">
        <v>0.2069999999985157</v>
      </c>
      <c r="R53" s="744">
        <v>37.525034528848302</v>
      </c>
      <c r="S53" s="745">
        <v>0.65040000000590226</v>
      </c>
      <c r="T53" s="746">
        <v>0.20399999999790452</v>
      </c>
      <c r="U53" s="744">
        <v>42.290899470366568</v>
      </c>
      <c r="V53" s="745">
        <v>0.7397999999957392</v>
      </c>
      <c r="W53" s="746">
        <v>0.20700000000397267</v>
      </c>
      <c r="X53" s="744">
        <v>50.446825546056616</v>
      </c>
      <c r="Y53" s="745">
        <v>0.89040000001114095</v>
      </c>
      <c r="Z53" s="746">
        <v>0.21659999999610591</v>
      </c>
      <c r="AA53" s="744">
        <v>51.702439195846054</v>
      </c>
      <c r="AB53" s="745">
        <v>0.90539999998145504</v>
      </c>
      <c r="AC53" s="746">
        <v>0.24960000000282889</v>
      </c>
      <c r="AD53" s="744">
        <v>53.316643837873052</v>
      </c>
      <c r="AE53" s="745">
        <v>0.92940000000817236</v>
      </c>
      <c r="AF53" s="746">
        <v>0.27239999999983411</v>
      </c>
      <c r="AG53" s="744">
        <v>53.951513595395035</v>
      </c>
      <c r="AH53" s="745">
        <v>0.93839999999909196</v>
      </c>
      <c r="AI53" s="746">
        <v>0.28259999999863794</v>
      </c>
      <c r="AJ53" s="744">
        <v>52.945658714232955</v>
      </c>
      <c r="AK53" s="745">
        <v>0.91800000001239823</v>
      </c>
      <c r="AL53" s="746">
        <v>0.28680000000167638</v>
      </c>
      <c r="AM53" s="744">
        <v>53.647821535811794</v>
      </c>
      <c r="AN53" s="745">
        <v>0.93299999998271232</v>
      </c>
      <c r="AO53" s="746">
        <v>0.28140000000166765</v>
      </c>
      <c r="AP53" s="744">
        <v>49.959768229163643</v>
      </c>
      <c r="AQ53" s="745">
        <v>0.86220000000321306</v>
      </c>
      <c r="AR53" s="746">
        <v>0.28319999999985157</v>
      </c>
      <c r="AS53" s="744">
        <v>47.957007842539888</v>
      </c>
      <c r="AT53" s="745">
        <v>0.82320000000618165</v>
      </c>
      <c r="AU53" s="746">
        <v>0.28499999999803549</v>
      </c>
      <c r="AV53" s="744">
        <v>46.26657403313223</v>
      </c>
      <c r="AW53" s="745">
        <v>0.79019999998854473</v>
      </c>
      <c r="AX53" s="746">
        <v>0.28620000000046275</v>
      </c>
      <c r="AY53" s="744">
        <v>45.730821866048316</v>
      </c>
      <c r="AZ53" s="745">
        <v>0.77939999999944121</v>
      </c>
      <c r="BA53" s="746">
        <v>0.28739999999743304</v>
      </c>
      <c r="BB53" s="744">
        <v>46.462425133819195</v>
      </c>
      <c r="BC53" s="745">
        <v>0.79800000000977889</v>
      </c>
      <c r="BD53" s="746">
        <v>0.27479999999923166</v>
      </c>
      <c r="BE53" s="744">
        <v>48.810318231225679</v>
      </c>
      <c r="BF53" s="745">
        <v>0.84120000000984874</v>
      </c>
      <c r="BG53" s="746">
        <v>0.28020000000469736</v>
      </c>
      <c r="BH53" s="744">
        <v>47.557034539221725</v>
      </c>
      <c r="BI53" s="745">
        <v>0.82019999999465654</v>
      </c>
      <c r="BJ53" s="746">
        <v>0.27119999999740685</v>
      </c>
      <c r="BK53" s="744">
        <v>47.203018226768513</v>
      </c>
      <c r="BL53" s="745">
        <v>0.81540000000677537</v>
      </c>
      <c r="BM53" s="746">
        <v>0.26520000000164146</v>
      </c>
    </row>
    <row r="58" spans="1:65" ht="13.5" thickBot="1" x14ac:dyDescent="0.25"/>
    <row r="59" spans="1:65" ht="17.25" thickBot="1" x14ac:dyDescent="0.25">
      <c r="A59" s="1141" t="s">
        <v>5</v>
      </c>
      <c r="B59" s="1142"/>
      <c r="C59" s="1142"/>
      <c r="D59" s="1142"/>
      <c r="E59" s="1142"/>
      <c r="F59" s="1142"/>
      <c r="G59" s="1142"/>
      <c r="H59" s="1143"/>
      <c r="I59" s="1128" t="s">
        <v>273</v>
      </c>
      <c r="J59" s="1129"/>
      <c r="K59" s="1130"/>
      <c r="L59" s="1128" t="s">
        <v>244</v>
      </c>
      <c r="M59" s="1129"/>
      <c r="N59" s="1130"/>
      <c r="O59" s="1128" t="s">
        <v>245</v>
      </c>
      <c r="P59" s="1129"/>
      <c r="Q59" s="1130"/>
      <c r="R59" s="1128" t="s">
        <v>246</v>
      </c>
      <c r="S59" s="1129"/>
      <c r="T59" s="1130"/>
      <c r="U59" s="1128"/>
      <c r="V59" s="1129" t="s">
        <v>247</v>
      </c>
      <c r="W59" s="1130"/>
      <c r="X59" s="1128" t="s">
        <v>248</v>
      </c>
      <c r="Y59" s="1129"/>
      <c r="Z59" s="1130"/>
    </row>
    <row r="60" spans="1:65" x14ac:dyDescent="0.2">
      <c r="A60" s="1177" t="s">
        <v>152</v>
      </c>
      <c r="B60" s="1178"/>
      <c r="C60" s="1179"/>
      <c r="D60" s="1183" t="s">
        <v>153</v>
      </c>
      <c r="E60" s="1177" t="s">
        <v>154</v>
      </c>
      <c r="F60" s="1178"/>
      <c r="G60" s="1178"/>
      <c r="H60" s="1179"/>
      <c r="I60" s="1114" t="s">
        <v>155</v>
      </c>
      <c r="J60" s="1116" t="s">
        <v>156</v>
      </c>
      <c r="K60" s="1116" t="s">
        <v>157</v>
      </c>
      <c r="L60" s="1114" t="s">
        <v>155</v>
      </c>
      <c r="M60" s="1116" t="s">
        <v>156</v>
      </c>
      <c r="N60" s="1116" t="s">
        <v>157</v>
      </c>
      <c r="O60" s="1114" t="s">
        <v>155</v>
      </c>
      <c r="P60" s="1116" t="s">
        <v>156</v>
      </c>
      <c r="Q60" s="1116" t="s">
        <v>157</v>
      </c>
      <c r="R60" s="1114" t="s">
        <v>155</v>
      </c>
      <c r="S60" s="1116" t="s">
        <v>156</v>
      </c>
      <c r="T60" s="1116" t="s">
        <v>157</v>
      </c>
      <c r="U60" s="1114" t="s">
        <v>155</v>
      </c>
      <c r="V60" s="1116" t="s">
        <v>156</v>
      </c>
      <c r="W60" s="1116" t="s">
        <v>157</v>
      </c>
      <c r="X60" s="1114" t="s">
        <v>155</v>
      </c>
      <c r="Y60" s="1116" t="s">
        <v>156</v>
      </c>
      <c r="Z60" s="1118" t="s">
        <v>157</v>
      </c>
    </row>
    <row r="61" spans="1:65" ht="23.25" customHeight="1" thickBot="1" x14ac:dyDescent="0.25">
      <c r="A61" s="1180"/>
      <c r="B61" s="1181"/>
      <c r="C61" s="1182"/>
      <c r="D61" s="1184"/>
      <c r="E61" s="1180"/>
      <c r="F61" s="1181"/>
      <c r="G61" s="1181"/>
      <c r="H61" s="1182"/>
      <c r="I61" s="1174"/>
      <c r="J61" s="1175"/>
      <c r="K61" s="1175"/>
      <c r="L61" s="1174"/>
      <c r="M61" s="1175"/>
      <c r="N61" s="1175"/>
      <c r="O61" s="1174"/>
      <c r="P61" s="1175"/>
      <c r="Q61" s="1175"/>
      <c r="R61" s="1174"/>
      <c r="S61" s="1175"/>
      <c r="T61" s="1175"/>
      <c r="U61" s="1174"/>
      <c r="V61" s="1175"/>
      <c r="W61" s="1175"/>
      <c r="X61" s="1174"/>
      <c r="Y61" s="1175"/>
      <c r="Z61" s="1176"/>
    </row>
    <row r="62" spans="1:65" ht="16.5" x14ac:dyDescent="0.2">
      <c r="A62" s="1104" t="s">
        <v>35</v>
      </c>
      <c r="B62" s="1105"/>
      <c r="C62" s="1106"/>
      <c r="D62" s="1229">
        <v>16</v>
      </c>
      <c r="E62" s="1104" t="s">
        <v>37</v>
      </c>
      <c r="F62" s="1106"/>
      <c r="G62" s="1168" t="s">
        <v>158</v>
      </c>
      <c r="H62" s="1170"/>
      <c r="I62" s="676">
        <v>9.6691311897716137</v>
      </c>
      <c r="J62" s="677">
        <v>1.9799999999981992</v>
      </c>
      <c r="K62" s="678">
        <v>0.32999999999969987</v>
      </c>
      <c r="L62" s="676">
        <v>8.1053778395541727</v>
      </c>
      <c r="M62" s="677">
        <v>1.6500000000060027</v>
      </c>
      <c r="N62" s="678">
        <v>0.32999999999969987</v>
      </c>
      <c r="O62" s="676">
        <v>10.053483890699576</v>
      </c>
      <c r="P62" s="677">
        <v>1.9799999999981992</v>
      </c>
      <c r="Q62" s="678">
        <v>0.65999999999939973</v>
      </c>
      <c r="R62" s="676">
        <v>8.5602330748968694</v>
      </c>
      <c r="S62" s="677">
        <v>1.649999999990996</v>
      </c>
      <c r="T62" s="678">
        <v>0.66000000000690306</v>
      </c>
      <c r="U62" s="676">
        <v>8.5602330749505633</v>
      </c>
      <c r="V62" s="677">
        <v>1.6500000000060027</v>
      </c>
      <c r="W62" s="678">
        <v>0.65999999999939973</v>
      </c>
      <c r="X62" s="676">
        <v>5</v>
      </c>
      <c r="Y62" s="677">
        <v>1.649999999990996</v>
      </c>
      <c r="Z62" s="678">
        <v>0.32999999999969987</v>
      </c>
    </row>
    <row r="63" spans="1:65" ht="16.5" x14ac:dyDescent="0.2">
      <c r="A63" s="1107"/>
      <c r="B63" s="1108"/>
      <c r="C63" s="1109"/>
      <c r="D63" s="1230"/>
      <c r="E63" s="1107"/>
      <c r="F63" s="1109"/>
      <c r="G63" s="1223" t="s">
        <v>254</v>
      </c>
      <c r="H63" s="1225"/>
      <c r="I63" s="679">
        <v>5</v>
      </c>
      <c r="J63" s="680" t="s">
        <v>255</v>
      </c>
      <c r="K63" s="681" t="s">
        <v>255</v>
      </c>
      <c r="L63" s="679">
        <v>5</v>
      </c>
      <c r="M63" s="680" t="s">
        <v>255</v>
      </c>
      <c r="N63" s="681" t="s">
        <v>255</v>
      </c>
      <c r="O63" s="679">
        <v>4</v>
      </c>
      <c r="P63" s="680" t="s">
        <v>255</v>
      </c>
      <c r="Q63" s="681" t="s">
        <v>255</v>
      </c>
      <c r="R63" s="679">
        <v>4</v>
      </c>
      <c r="S63" s="680" t="s">
        <v>255</v>
      </c>
      <c r="T63" s="681" t="s">
        <v>255</v>
      </c>
      <c r="U63" s="679">
        <v>3</v>
      </c>
      <c r="V63" s="680" t="s">
        <v>255</v>
      </c>
      <c r="W63" s="681" t="s">
        <v>255</v>
      </c>
      <c r="X63" s="679">
        <v>3</v>
      </c>
      <c r="Y63" s="680" t="s">
        <v>255</v>
      </c>
      <c r="Z63" s="681" t="s">
        <v>255</v>
      </c>
    </row>
    <row r="64" spans="1:65" ht="17.25" thickBot="1" x14ac:dyDescent="0.25">
      <c r="A64" s="1107"/>
      <c r="B64" s="1108"/>
      <c r="C64" s="1109"/>
      <c r="D64" s="1230"/>
      <c r="E64" s="1110"/>
      <c r="F64" s="1112"/>
      <c r="G64" s="1226" t="s">
        <v>46</v>
      </c>
      <c r="H64" s="1228"/>
      <c r="I64" s="682">
        <v>90</v>
      </c>
      <c r="J64" s="683" t="s">
        <v>255</v>
      </c>
      <c r="K64" s="684" t="s">
        <v>255</v>
      </c>
      <c r="L64" s="682">
        <v>100</v>
      </c>
      <c r="M64" s="683" t="s">
        <v>255</v>
      </c>
      <c r="N64" s="684" t="s">
        <v>255</v>
      </c>
      <c r="O64" s="682">
        <v>100</v>
      </c>
      <c r="P64" s="683" t="s">
        <v>255</v>
      </c>
      <c r="Q64" s="684" t="s">
        <v>255</v>
      </c>
      <c r="R64" s="682">
        <v>100</v>
      </c>
      <c r="S64" s="683" t="s">
        <v>255</v>
      </c>
      <c r="T64" s="684" t="s">
        <v>255</v>
      </c>
      <c r="U64" s="682">
        <v>80</v>
      </c>
      <c r="V64" s="683" t="s">
        <v>255</v>
      </c>
      <c r="W64" s="684" t="s">
        <v>255</v>
      </c>
      <c r="X64" s="682">
        <v>80</v>
      </c>
      <c r="Y64" s="683" t="s">
        <v>255</v>
      </c>
      <c r="Z64" s="684" t="s">
        <v>255</v>
      </c>
    </row>
    <row r="65" spans="1:26" ht="16.5" x14ac:dyDescent="0.2">
      <c r="A65" s="1107"/>
      <c r="B65" s="1108"/>
      <c r="C65" s="1109"/>
      <c r="D65" s="1230"/>
      <c r="E65" s="1104" t="s">
        <v>160</v>
      </c>
      <c r="F65" s="1106"/>
      <c r="G65" s="1168" t="s">
        <v>158</v>
      </c>
      <c r="H65" s="1170"/>
      <c r="I65" s="1168">
        <v>120</v>
      </c>
      <c r="J65" s="1169"/>
      <c r="K65" s="1170"/>
      <c r="L65" s="1168">
        <v>120</v>
      </c>
      <c r="M65" s="1169"/>
      <c r="N65" s="1170"/>
      <c r="O65" s="1168">
        <v>120</v>
      </c>
      <c r="P65" s="1169"/>
      <c r="Q65" s="1170"/>
      <c r="R65" s="1168">
        <v>120</v>
      </c>
      <c r="S65" s="1169"/>
      <c r="T65" s="1170"/>
      <c r="U65" s="1168"/>
      <c r="V65" s="1169">
        <v>120</v>
      </c>
      <c r="W65" s="1170"/>
      <c r="X65" s="1168">
        <v>120</v>
      </c>
      <c r="Y65" s="1169"/>
      <c r="Z65" s="1170"/>
    </row>
    <row r="66" spans="1:26" ht="16.5" x14ac:dyDescent="0.2">
      <c r="A66" s="1107"/>
      <c r="B66" s="1108"/>
      <c r="C66" s="1109"/>
      <c r="D66" s="1230"/>
      <c r="E66" s="1107"/>
      <c r="F66" s="1109"/>
      <c r="G66" s="1223" t="s">
        <v>254</v>
      </c>
      <c r="H66" s="1225"/>
      <c r="I66" s="1160">
        <v>36</v>
      </c>
      <c r="J66" s="1145"/>
      <c r="K66" s="1148"/>
      <c r="L66" s="1160">
        <v>36</v>
      </c>
      <c r="M66" s="1145"/>
      <c r="N66" s="1148"/>
      <c r="O66" s="1160">
        <v>36</v>
      </c>
      <c r="P66" s="1145"/>
      <c r="Q66" s="1148"/>
      <c r="R66" s="1160">
        <v>36</v>
      </c>
      <c r="S66" s="1145"/>
      <c r="T66" s="1148"/>
      <c r="U66" s="1160"/>
      <c r="V66" s="1145">
        <v>36</v>
      </c>
      <c r="W66" s="1148"/>
      <c r="X66" s="1160">
        <v>36</v>
      </c>
      <c r="Y66" s="1145"/>
      <c r="Z66" s="1148"/>
    </row>
    <row r="67" spans="1:26" ht="17.25" thickBot="1" x14ac:dyDescent="0.25">
      <c r="A67" s="1107"/>
      <c r="B67" s="1108"/>
      <c r="C67" s="1109"/>
      <c r="D67" s="1230"/>
      <c r="E67" s="1110"/>
      <c r="F67" s="1112"/>
      <c r="G67" s="1226" t="s">
        <v>46</v>
      </c>
      <c r="H67" s="1228"/>
      <c r="I67" s="1161">
        <v>10.5</v>
      </c>
      <c r="J67" s="1146"/>
      <c r="K67" s="1149"/>
      <c r="L67" s="1161">
        <v>10.5</v>
      </c>
      <c r="M67" s="1146"/>
      <c r="N67" s="1149"/>
      <c r="O67" s="1161">
        <v>10.5</v>
      </c>
      <c r="P67" s="1146"/>
      <c r="Q67" s="1149"/>
      <c r="R67" s="1161">
        <v>10.5</v>
      </c>
      <c r="S67" s="1146"/>
      <c r="T67" s="1149"/>
      <c r="U67" s="1161"/>
      <c r="V67" s="1146">
        <v>10.5</v>
      </c>
      <c r="W67" s="1149"/>
      <c r="X67" s="1161">
        <v>10.5</v>
      </c>
      <c r="Y67" s="1146"/>
      <c r="Z67" s="1149"/>
    </row>
    <row r="68" spans="1:26" ht="17.25" thickBot="1" x14ac:dyDescent="0.25">
      <c r="A68" s="1110"/>
      <c r="B68" s="1111"/>
      <c r="C68" s="1112"/>
      <c r="D68" s="1231"/>
      <c r="E68" s="1235" t="s">
        <v>161</v>
      </c>
      <c r="F68" s="1236"/>
      <c r="G68" s="1236"/>
      <c r="H68" s="1237"/>
      <c r="I68" s="1156">
        <v>5</v>
      </c>
      <c r="J68" s="1157"/>
      <c r="K68" s="1158"/>
      <c r="L68" s="1156">
        <v>5</v>
      </c>
      <c r="M68" s="1157"/>
      <c r="N68" s="1158"/>
      <c r="O68" s="1156">
        <v>5</v>
      </c>
      <c r="P68" s="1157"/>
      <c r="Q68" s="1158"/>
      <c r="R68" s="1156">
        <v>5</v>
      </c>
      <c r="S68" s="1157"/>
      <c r="T68" s="1158"/>
      <c r="U68" s="1156"/>
      <c r="V68" s="1157">
        <v>5</v>
      </c>
      <c r="W68" s="1158"/>
      <c r="X68" s="1156">
        <v>5</v>
      </c>
      <c r="Y68" s="1157"/>
      <c r="Z68" s="1158"/>
    </row>
    <row r="69" spans="1:26" ht="16.5" x14ac:dyDescent="0.2">
      <c r="A69" s="1104" t="s">
        <v>44</v>
      </c>
      <c r="B69" s="1105"/>
      <c r="C69" s="1106"/>
      <c r="D69" s="1229">
        <v>16</v>
      </c>
      <c r="E69" s="1104" t="s">
        <v>37</v>
      </c>
      <c r="F69" s="1106"/>
      <c r="G69" s="1168" t="s">
        <v>158</v>
      </c>
      <c r="H69" s="1170"/>
      <c r="I69" s="676">
        <v>13.108139272182951</v>
      </c>
      <c r="J69" s="685">
        <v>2.6399999999975989</v>
      </c>
      <c r="K69" s="686">
        <v>0.65999999999939973</v>
      </c>
      <c r="L69" s="676">
        <v>11.5724290147765</v>
      </c>
      <c r="M69" s="685">
        <v>2.3100000000054028</v>
      </c>
      <c r="N69" s="686">
        <v>0.65999999999939973</v>
      </c>
      <c r="O69" s="676">
        <v>14.655345235603129</v>
      </c>
      <c r="P69" s="685">
        <v>2.9700000000048017</v>
      </c>
      <c r="Q69" s="686">
        <v>0.65999999999939973</v>
      </c>
      <c r="R69" s="676">
        <v>11.572429014706993</v>
      </c>
      <c r="S69" s="685">
        <v>2.3099999999903957</v>
      </c>
      <c r="T69" s="686">
        <v>0.65999999999939973</v>
      </c>
      <c r="U69" s="676">
        <v>11.572429014786428</v>
      </c>
      <c r="V69" s="685">
        <v>2.3100000000054028</v>
      </c>
      <c r="W69" s="686">
        <v>0.66000000000690306</v>
      </c>
      <c r="X69" s="676">
        <v>10.053483890768153</v>
      </c>
      <c r="Y69" s="685">
        <v>1.9800000000132059</v>
      </c>
      <c r="Z69" s="687">
        <v>0.65999999999939973</v>
      </c>
    </row>
    <row r="70" spans="1:26" ht="16.5" x14ac:dyDescent="0.2">
      <c r="A70" s="1107"/>
      <c r="B70" s="1108"/>
      <c r="C70" s="1109"/>
      <c r="D70" s="1230"/>
      <c r="E70" s="1107"/>
      <c r="F70" s="1109"/>
      <c r="G70" s="1223" t="s">
        <v>254</v>
      </c>
      <c r="H70" s="1225"/>
      <c r="I70" s="679">
        <v>7</v>
      </c>
      <c r="J70" s="680" t="s">
        <v>255</v>
      </c>
      <c r="K70" s="681" t="s">
        <v>255</v>
      </c>
      <c r="L70" s="679">
        <v>7</v>
      </c>
      <c r="M70" s="680" t="s">
        <v>255</v>
      </c>
      <c r="N70" s="681" t="s">
        <v>255</v>
      </c>
      <c r="O70" s="679">
        <v>7</v>
      </c>
      <c r="P70" s="680" t="s">
        <v>255</v>
      </c>
      <c r="Q70" s="681" t="s">
        <v>255</v>
      </c>
      <c r="R70" s="679">
        <v>6</v>
      </c>
      <c r="S70" s="680" t="s">
        <v>255</v>
      </c>
      <c r="T70" s="681" t="s">
        <v>255</v>
      </c>
      <c r="U70" s="679">
        <v>5</v>
      </c>
      <c r="V70" s="680" t="s">
        <v>255</v>
      </c>
      <c r="W70" s="681" t="s">
        <v>255</v>
      </c>
      <c r="X70" s="679">
        <v>5</v>
      </c>
      <c r="Y70" s="680" t="s">
        <v>255</v>
      </c>
      <c r="Z70" s="681" t="s">
        <v>255</v>
      </c>
    </row>
    <row r="71" spans="1:26" ht="17.25" thickBot="1" x14ac:dyDescent="0.25">
      <c r="A71" s="1107"/>
      <c r="B71" s="1108"/>
      <c r="C71" s="1109"/>
      <c r="D71" s="1230"/>
      <c r="E71" s="1110"/>
      <c r="F71" s="1112"/>
      <c r="G71" s="1226" t="s">
        <v>46</v>
      </c>
      <c r="H71" s="1228"/>
      <c r="I71" s="679">
        <v>120</v>
      </c>
      <c r="J71" s="683" t="s">
        <v>255</v>
      </c>
      <c r="K71" s="684" t="s">
        <v>255</v>
      </c>
      <c r="L71" s="679">
        <v>130</v>
      </c>
      <c r="M71" s="683" t="s">
        <v>255</v>
      </c>
      <c r="N71" s="684" t="s">
        <v>255</v>
      </c>
      <c r="O71" s="679">
        <v>120</v>
      </c>
      <c r="P71" s="683" t="s">
        <v>255</v>
      </c>
      <c r="Q71" s="684" t="s">
        <v>255</v>
      </c>
      <c r="R71" s="679">
        <v>110</v>
      </c>
      <c r="S71" s="683" t="s">
        <v>255</v>
      </c>
      <c r="T71" s="684" t="s">
        <v>255</v>
      </c>
      <c r="U71" s="679">
        <v>110</v>
      </c>
      <c r="V71" s="683" t="s">
        <v>255</v>
      </c>
      <c r="W71" s="684" t="s">
        <v>255</v>
      </c>
      <c r="X71" s="679">
        <v>110</v>
      </c>
      <c r="Y71" s="683" t="s">
        <v>255</v>
      </c>
      <c r="Z71" s="684" t="s">
        <v>255</v>
      </c>
    </row>
    <row r="72" spans="1:26" ht="16.5" x14ac:dyDescent="0.2">
      <c r="A72" s="1107"/>
      <c r="B72" s="1108"/>
      <c r="C72" s="1109"/>
      <c r="D72" s="1230"/>
      <c r="E72" s="1104" t="s">
        <v>160</v>
      </c>
      <c r="F72" s="1106"/>
      <c r="G72" s="1168" t="s">
        <v>158</v>
      </c>
      <c r="H72" s="1170"/>
      <c r="I72" s="1168">
        <v>120</v>
      </c>
      <c r="J72" s="1169"/>
      <c r="K72" s="1170"/>
      <c r="L72" s="1168">
        <v>120</v>
      </c>
      <c r="M72" s="1169"/>
      <c r="N72" s="1170"/>
      <c r="O72" s="1168">
        <v>120</v>
      </c>
      <c r="P72" s="1169"/>
      <c r="Q72" s="1170"/>
      <c r="R72" s="1168">
        <v>120</v>
      </c>
      <c r="S72" s="1169"/>
      <c r="T72" s="1170"/>
      <c r="U72" s="1168">
        <v>120</v>
      </c>
      <c r="V72" s="1169"/>
      <c r="W72" s="1170"/>
      <c r="X72" s="1168">
        <v>120</v>
      </c>
      <c r="Y72" s="1169"/>
      <c r="Z72" s="1170"/>
    </row>
    <row r="73" spans="1:26" ht="16.5" x14ac:dyDescent="0.2">
      <c r="A73" s="1107"/>
      <c r="B73" s="1108"/>
      <c r="C73" s="1109"/>
      <c r="D73" s="1230"/>
      <c r="E73" s="1107"/>
      <c r="F73" s="1109"/>
      <c r="G73" s="1223" t="s">
        <v>254</v>
      </c>
      <c r="H73" s="1225"/>
      <c r="I73" s="1160">
        <v>36</v>
      </c>
      <c r="J73" s="1145"/>
      <c r="K73" s="1148"/>
      <c r="L73" s="1160">
        <v>36</v>
      </c>
      <c r="M73" s="1145"/>
      <c r="N73" s="1148"/>
      <c r="O73" s="1160">
        <v>36</v>
      </c>
      <c r="P73" s="1145"/>
      <c r="Q73" s="1148"/>
      <c r="R73" s="1160">
        <v>36</v>
      </c>
      <c r="S73" s="1145"/>
      <c r="T73" s="1148"/>
      <c r="U73" s="1160">
        <v>36</v>
      </c>
      <c r="V73" s="1145"/>
      <c r="W73" s="1148"/>
      <c r="X73" s="1160">
        <v>36</v>
      </c>
      <c r="Y73" s="1145"/>
      <c r="Z73" s="1148"/>
    </row>
    <row r="74" spans="1:26" ht="17.25" thickBot="1" x14ac:dyDescent="0.25">
      <c r="A74" s="1107"/>
      <c r="B74" s="1108"/>
      <c r="C74" s="1109"/>
      <c r="D74" s="1230"/>
      <c r="E74" s="1110"/>
      <c r="F74" s="1112"/>
      <c r="G74" s="1226" t="s">
        <v>46</v>
      </c>
      <c r="H74" s="1228"/>
      <c r="I74" s="1161">
        <v>10.5</v>
      </c>
      <c r="J74" s="1146"/>
      <c r="K74" s="1149"/>
      <c r="L74" s="1161">
        <v>10.5</v>
      </c>
      <c r="M74" s="1146"/>
      <c r="N74" s="1149"/>
      <c r="O74" s="1161">
        <v>10.5</v>
      </c>
      <c r="P74" s="1146"/>
      <c r="Q74" s="1149"/>
      <c r="R74" s="1161">
        <v>10.5</v>
      </c>
      <c r="S74" s="1146"/>
      <c r="T74" s="1149"/>
      <c r="U74" s="1161">
        <v>10.5</v>
      </c>
      <c r="V74" s="1146"/>
      <c r="W74" s="1149"/>
      <c r="X74" s="1161">
        <v>10.5</v>
      </c>
      <c r="Y74" s="1146"/>
      <c r="Z74" s="1149"/>
    </row>
    <row r="75" spans="1:26" ht="17.25" thickBot="1" x14ac:dyDescent="0.25">
      <c r="A75" s="1110"/>
      <c r="B75" s="1111"/>
      <c r="C75" s="1112"/>
      <c r="D75" s="1231"/>
      <c r="E75" s="1235" t="s">
        <v>161</v>
      </c>
      <c r="F75" s="1236"/>
      <c r="G75" s="1236"/>
      <c r="H75" s="1237"/>
      <c r="I75" s="1104">
        <v>5</v>
      </c>
      <c r="J75" s="1105"/>
      <c r="K75" s="1106"/>
      <c r="L75" s="1104">
        <v>5</v>
      </c>
      <c r="M75" s="1105"/>
      <c r="N75" s="1106"/>
      <c r="O75" s="1104">
        <v>5</v>
      </c>
      <c r="P75" s="1105"/>
      <c r="Q75" s="1106"/>
      <c r="R75" s="1104">
        <v>5</v>
      </c>
      <c r="S75" s="1105"/>
      <c r="T75" s="1106"/>
      <c r="U75" s="1104">
        <v>5</v>
      </c>
      <c r="V75" s="1105"/>
      <c r="W75" s="1106"/>
      <c r="X75" s="1104">
        <v>5</v>
      </c>
      <c r="Y75" s="1105"/>
      <c r="Z75" s="1106"/>
    </row>
    <row r="76" spans="1:26" x14ac:dyDescent="0.2">
      <c r="A76" s="1104" t="s">
        <v>45</v>
      </c>
      <c r="B76" s="1105"/>
      <c r="C76" s="1106"/>
      <c r="D76" s="1229">
        <v>0.16</v>
      </c>
      <c r="E76" s="1104" t="s">
        <v>37</v>
      </c>
      <c r="F76" s="1106"/>
      <c r="G76" s="1104" t="s">
        <v>256</v>
      </c>
      <c r="H76" s="1106"/>
      <c r="I76" s="1159">
        <v>2</v>
      </c>
      <c r="J76" s="1232">
        <v>5.9999999999999995E-4</v>
      </c>
      <c r="K76" s="1147" t="s">
        <v>255</v>
      </c>
      <c r="L76" s="1159">
        <v>2</v>
      </c>
      <c r="M76" s="1232">
        <v>0</v>
      </c>
      <c r="N76" s="1147" t="s">
        <v>255</v>
      </c>
      <c r="O76" s="1159">
        <v>2</v>
      </c>
      <c r="P76" s="1232">
        <v>5.9999999999999995E-4</v>
      </c>
      <c r="Q76" s="1147" t="s">
        <v>255</v>
      </c>
      <c r="R76" s="1159">
        <v>2</v>
      </c>
      <c r="S76" s="1232">
        <v>5.9999999999999995E-4</v>
      </c>
      <c r="T76" s="1147" t="s">
        <v>255</v>
      </c>
      <c r="U76" s="1159">
        <v>2</v>
      </c>
      <c r="V76" s="1232">
        <v>5.9999999999999995E-4</v>
      </c>
      <c r="W76" s="1147" t="s">
        <v>255</v>
      </c>
      <c r="X76" s="1159">
        <v>2</v>
      </c>
      <c r="Y76" s="1232">
        <v>2392.11</v>
      </c>
      <c r="Z76" s="1147" t="s">
        <v>255</v>
      </c>
    </row>
    <row r="77" spans="1:26" x14ac:dyDescent="0.2">
      <c r="A77" s="1107"/>
      <c r="B77" s="1108"/>
      <c r="C77" s="1109"/>
      <c r="D77" s="1230"/>
      <c r="E77" s="1107"/>
      <c r="F77" s="1109"/>
      <c r="G77" s="1107"/>
      <c r="H77" s="1109"/>
      <c r="I77" s="1160"/>
      <c r="J77" s="1233"/>
      <c r="K77" s="1148"/>
      <c r="L77" s="1160"/>
      <c r="M77" s="1233"/>
      <c r="N77" s="1148"/>
      <c r="O77" s="1160"/>
      <c r="P77" s="1233"/>
      <c r="Q77" s="1148"/>
      <c r="R77" s="1160"/>
      <c r="S77" s="1233"/>
      <c r="T77" s="1148"/>
      <c r="U77" s="1160"/>
      <c r="V77" s="1233"/>
      <c r="W77" s="1148"/>
      <c r="X77" s="1160"/>
      <c r="Y77" s="1233"/>
      <c r="Z77" s="1148"/>
    </row>
    <row r="78" spans="1:26" ht="13.5" thickBot="1" x14ac:dyDescent="0.25">
      <c r="A78" s="1107"/>
      <c r="B78" s="1108"/>
      <c r="C78" s="1109"/>
      <c r="D78" s="1230"/>
      <c r="E78" s="1110"/>
      <c r="F78" s="1112"/>
      <c r="G78" s="1110"/>
      <c r="H78" s="1112"/>
      <c r="I78" s="1161"/>
      <c r="J78" s="1234"/>
      <c r="K78" s="1149"/>
      <c r="L78" s="1161"/>
      <c r="M78" s="1234"/>
      <c r="N78" s="1149"/>
      <c r="O78" s="1161"/>
      <c r="P78" s="1234"/>
      <c r="Q78" s="1149"/>
      <c r="R78" s="1161"/>
      <c r="S78" s="1234"/>
      <c r="T78" s="1149"/>
      <c r="U78" s="1161"/>
      <c r="V78" s="1234"/>
      <c r="W78" s="1149"/>
      <c r="X78" s="1161"/>
      <c r="Y78" s="1234"/>
      <c r="Z78" s="1149"/>
    </row>
    <row r="79" spans="1:26" x14ac:dyDescent="0.2">
      <c r="A79" s="1107"/>
      <c r="B79" s="1108"/>
      <c r="C79" s="1109"/>
      <c r="D79" s="1230"/>
      <c r="E79" s="1104" t="s">
        <v>160</v>
      </c>
      <c r="F79" s="1106"/>
      <c r="G79" s="1104" t="s">
        <v>256</v>
      </c>
      <c r="H79" s="1106"/>
      <c r="I79" s="1104">
        <v>0.39900000000000002</v>
      </c>
      <c r="J79" s="1105"/>
      <c r="K79" s="1106"/>
      <c r="L79" s="1104">
        <v>0.39900000000000002</v>
      </c>
      <c r="M79" s="1105"/>
      <c r="N79" s="1106"/>
      <c r="O79" s="1104">
        <v>0.39800000000000002</v>
      </c>
      <c r="P79" s="1105"/>
      <c r="Q79" s="1106"/>
      <c r="R79" s="1104">
        <v>0.39900000000000002</v>
      </c>
      <c r="S79" s="1105"/>
      <c r="T79" s="1106"/>
      <c r="U79" s="1104">
        <v>0.39900000000000002</v>
      </c>
      <c r="V79" s="1105"/>
      <c r="W79" s="1106"/>
      <c r="X79" s="1104">
        <v>0.39900000000000002</v>
      </c>
      <c r="Y79" s="1105"/>
      <c r="Z79" s="1106"/>
    </row>
    <row r="80" spans="1:26" x14ac:dyDescent="0.2">
      <c r="A80" s="1107"/>
      <c r="B80" s="1108"/>
      <c r="C80" s="1109"/>
      <c r="D80" s="1230"/>
      <c r="E80" s="1107"/>
      <c r="F80" s="1109"/>
      <c r="G80" s="1107"/>
      <c r="H80" s="1109"/>
      <c r="I80" s="1107"/>
      <c r="J80" s="1108"/>
      <c r="K80" s="1109"/>
      <c r="L80" s="1107"/>
      <c r="M80" s="1108"/>
      <c r="N80" s="1109"/>
      <c r="O80" s="1107"/>
      <c r="P80" s="1108"/>
      <c r="Q80" s="1109"/>
      <c r="R80" s="1107"/>
      <c r="S80" s="1108"/>
      <c r="T80" s="1109"/>
      <c r="U80" s="1107"/>
      <c r="V80" s="1108"/>
      <c r="W80" s="1109"/>
      <c r="X80" s="1107"/>
      <c r="Y80" s="1108"/>
      <c r="Z80" s="1109"/>
    </row>
    <row r="81" spans="1:26" ht="13.5" thickBot="1" x14ac:dyDescent="0.25">
      <c r="A81" s="1110"/>
      <c r="B81" s="1111"/>
      <c r="C81" s="1112"/>
      <c r="D81" s="1231"/>
      <c r="E81" s="1110"/>
      <c r="F81" s="1112"/>
      <c r="G81" s="1110"/>
      <c r="H81" s="1112"/>
      <c r="I81" s="1110"/>
      <c r="J81" s="1111"/>
      <c r="K81" s="1112"/>
      <c r="L81" s="1110"/>
      <c r="M81" s="1111"/>
      <c r="N81" s="1112"/>
      <c r="O81" s="1110"/>
      <c r="P81" s="1111"/>
      <c r="Q81" s="1112"/>
      <c r="R81" s="1110"/>
      <c r="S81" s="1111"/>
      <c r="T81" s="1112"/>
      <c r="U81" s="1110"/>
      <c r="V81" s="1111"/>
      <c r="W81" s="1112"/>
      <c r="X81" s="1110"/>
      <c r="Y81" s="1111"/>
      <c r="Z81" s="1112"/>
    </row>
    <row r="82" spans="1:26" x14ac:dyDescent="0.2">
      <c r="A82" s="1104" t="s">
        <v>47</v>
      </c>
      <c r="B82" s="1105"/>
      <c r="C82" s="1106"/>
      <c r="D82" s="1229">
        <v>0.16</v>
      </c>
      <c r="E82" s="1104" t="s">
        <v>37</v>
      </c>
      <c r="F82" s="1106"/>
      <c r="G82" s="1104" t="s">
        <v>256</v>
      </c>
      <c r="H82" s="1106"/>
      <c r="I82" s="1159">
        <v>2</v>
      </c>
      <c r="J82" s="1232">
        <v>4.1999999999999997E-3</v>
      </c>
      <c r="K82" s="1147" t="s">
        <v>255</v>
      </c>
      <c r="L82" s="1159">
        <v>2</v>
      </c>
      <c r="M82" s="1232">
        <v>4.1999999999999997E-3</v>
      </c>
      <c r="N82" s="1147" t="s">
        <v>255</v>
      </c>
      <c r="O82" s="1159">
        <v>3</v>
      </c>
      <c r="P82" s="1232">
        <v>5.4000000000000003E-3</v>
      </c>
      <c r="Q82" s="1147" t="s">
        <v>255</v>
      </c>
      <c r="R82" s="1159">
        <v>2</v>
      </c>
      <c r="S82" s="1232">
        <v>4.7999999999999996E-3</v>
      </c>
      <c r="T82" s="1147" t="s">
        <v>255</v>
      </c>
      <c r="U82" s="1159">
        <v>2</v>
      </c>
      <c r="V82" s="1232">
        <v>5.4000000000000003E-3</v>
      </c>
      <c r="W82" s="1147" t="s">
        <v>255</v>
      </c>
      <c r="X82" s="1159">
        <v>2</v>
      </c>
      <c r="Y82" s="1232">
        <v>2859.42</v>
      </c>
      <c r="Z82" s="1147" t="s">
        <v>255</v>
      </c>
    </row>
    <row r="83" spans="1:26" x14ac:dyDescent="0.2">
      <c r="A83" s="1107"/>
      <c r="B83" s="1108"/>
      <c r="C83" s="1109"/>
      <c r="D83" s="1230"/>
      <c r="E83" s="1107"/>
      <c r="F83" s="1109"/>
      <c r="G83" s="1107"/>
      <c r="H83" s="1109"/>
      <c r="I83" s="1160"/>
      <c r="J83" s="1233"/>
      <c r="K83" s="1148"/>
      <c r="L83" s="1160"/>
      <c r="M83" s="1233"/>
      <c r="N83" s="1148"/>
      <c r="O83" s="1160"/>
      <c r="P83" s="1233"/>
      <c r="Q83" s="1148"/>
      <c r="R83" s="1160"/>
      <c r="S83" s="1233"/>
      <c r="T83" s="1148"/>
      <c r="U83" s="1160"/>
      <c r="V83" s="1233"/>
      <c r="W83" s="1148"/>
      <c r="X83" s="1160"/>
      <c r="Y83" s="1233"/>
      <c r="Z83" s="1148"/>
    </row>
    <row r="84" spans="1:26" ht="13.5" thickBot="1" x14ac:dyDescent="0.25">
      <c r="A84" s="1107"/>
      <c r="B84" s="1108"/>
      <c r="C84" s="1109"/>
      <c r="D84" s="1230"/>
      <c r="E84" s="1110"/>
      <c r="F84" s="1112"/>
      <c r="G84" s="1110"/>
      <c r="H84" s="1112"/>
      <c r="I84" s="1161"/>
      <c r="J84" s="1234"/>
      <c r="K84" s="1149"/>
      <c r="L84" s="1161"/>
      <c r="M84" s="1234"/>
      <c r="N84" s="1149"/>
      <c r="O84" s="1161"/>
      <c r="P84" s="1234"/>
      <c r="Q84" s="1149"/>
      <c r="R84" s="1161"/>
      <c r="S84" s="1234"/>
      <c r="T84" s="1149"/>
      <c r="U84" s="1161"/>
      <c r="V84" s="1234"/>
      <c r="W84" s="1149"/>
      <c r="X84" s="1161"/>
      <c r="Y84" s="1234"/>
      <c r="Z84" s="1149"/>
    </row>
    <row r="85" spans="1:26" x14ac:dyDescent="0.2">
      <c r="A85" s="1107"/>
      <c r="B85" s="1108"/>
      <c r="C85" s="1109"/>
      <c r="D85" s="1230"/>
      <c r="E85" s="1104" t="s">
        <v>160</v>
      </c>
      <c r="F85" s="1106"/>
      <c r="G85" s="1104" t="s">
        <v>256</v>
      </c>
      <c r="H85" s="1106"/>
      <c r="I85" s="1104">
        <v>0.41</v>
      </c>
      <c r="J85" s="1105"/>
      <c r="K85" s="1106"/>
      <c r="L85" s="1104">
        <v>0.41</v>
      </c>
      <c r="M85" s="1105"/>
      <c r="N85" s="1106"/>
      <c r="O85" s="1104">
        <v>0.41</v>
      </c>
      <c r="P85" s="1105"/>
      <c r="Q85" s="1106"/>
      <c r="R85" s="1104">
        <v>0.41</v>
      </c>
      <c r="S85" s="1105"/>
      <c r="T85" s="1106"/>
      <c r="U85" s="1104">
        <v>0.41</v>
      </c>
      <c r="V85" s="1105"/>
      <c r="W85" s="1106"/>
      <c r="X85" s="1104">
        <v>0.41</v>
      </c>
      <c r="Y85" s="1105"/>
      <c r="Z85" s="1106"/>
    </row>
    <row r="86" spans="1:26" x14ac:dyDescent="0.2">
      <c r="A86" s="1107"/>
      <c r="B86" s="1108"/>
      <c r="C86" s="1109"/>
      <c r="D86" s="1230"/>
      <c r="E86" s="1107"/>
      <c r="F86" s="1109"/>
      <c r="G86" s="1107"/>
      <c r="H86" s="1109"/>
      <c r="I86" s="1107"/>
      <c r="J86" s="1108"/>
      <c r="K86" s="1109"/>
      <c r="L86" s="1107"/>
      <c r="M86" s="1108"/>
      <c r="N86" s="1109"/>
      <c r="O86" s="1107"/>
      <c r="P86" s="1108"/>
      <c r="Q86" s="1109"/>
      <c r="R86" s="1107"/>
      <c r="S86" s="1108"/>
      <c r="T86" s="1109"/>
      <c r="U86" s="1107"/>
      <c r="V86" s="1108"/>
      <c r="W86" s="1109"/>
      <c r="X86" s="1107"/>
      <c r="Y86" s="1108"/>
      <c r="Z86" s="1109"/>
    </row>
    <row r="87" spans="1:26" ht="13.5" thickBot="1" x14ac:dyDescent="0.25">
      <c r="A87" s="1110"/>
      <c r="B87" s="1111"/>
      <c r="C87" s="1112"/>
      <c r="D87" s="1231"/>
      <c r="E87" s="1110"/>
      <c r="F87" s="1112"/>
      <c r="G87" s="1110"/>
      <c r="H87" s="1112"/>
      <c r="I87" s="1156"/>
      <c r="J87" s="1157"/>
      <c r="K87" s="1158"/>
      <c r="L87" s="1156"/>
      <c r="M87" s="1157"/>
      <c r="N87" s="1158"/>
      <c r="O87" s="1156"/>
      <c r="P87" s="1157"/>
      <c r="Q87" s="1158"/>
      <c r="R87" s="1156"/>
      <c r="S87" s="1157"/>
      <c r="T87" s="1158"/>
      <c r="U87" s="1156"/>
      <c r="V87" s="1157"/>
      <c r="W87" s="1158"/>
      <c r="X87" s="1156"/>
      <c r="Y87" s="1157"/>
      <c r="Z87" s="1158"/>
    </row>
    <row r="88" spans="1:26" ht="16.5" x14ac:dyDescent="0.2">
      <c r="A88" s="1207" t="s">
        <v>165</v>
      </c>
      <c r="B88" s="1208"/>
      <c r="C88" s="1208"/>
      <c r="D88" s="1209"/>
      <c r="E88" s="1168" t="s">
        <v>158</v>
      </c>
      <c r="F88" s="1169"/>
      <c r="G88" s="1169"/>
      <c r="H88" s="1170"/>
      <c r="I88" s="676">
        <f t="shared" ref="I88:Z90" si="2">I62+I69</f>
        <v>22.777270461954565</v>
      </c>
      <c r="J88" s="685">
        <f t="shared" si="2"/>
        <v>4.6199999999957981</v>
      </c>
      <c r="K88" s="687">
        <f t="shared" si="2"/>
        <v>0.9899999999990996</v>
      </c>
      <c r="L88" s="676">
        <f t="shared" si="2"/>
        <v>19.677806854330672</v>
      </c>
      <c r="M88" s="685">
        <f t="shared" si="2"/>
        <v>3.9600000000114055</v>
      </c>
      <c r="N88" s="687">
        <f t="shared" si="2"/>
        <v>0.9899999999990996</v>
      </c>
      <c r="O88" s="676">
        <f t="shared" si="2"/>
        <v>24.708829126302703</v>
      </c>
      <c r="P88" s="685">
        <f t="shared" si="2"/>
        <v>4.9500000000030013</v>
      </c>
      <c r="Q88" s="687">
        <f t="shared" si="2"/>
        <v>1.3199999999987995</v>
      </c>
      <c r="R88" s="676">
        <f t="shared" si="2"/>
        <v>20.132662089603862</v>
      </c>
      <c r="S88" s="685">
        <f t="shared" si="2"/>
        <v>3.9599999999813917</v>
      </c>
      <c r="T88" s="687">
        <f t="shared" si="2"/>
        <v>1.3200000000063028</v>
      </c>
      <c r="U88" s="676">
        <f t="shared" si="2"/>
        <v>20.132662089736989</v>
      </c>
      <c r="V88" s="685">
        <f t="shared" si="2"/>
        <v>3.9600000000114055</v>
      </c>
      <c r="W88" s="687">
        <f t="shared" si="2"/>
        <v>1.3200000000063028</v>
      </c>
      <c r="X88" s="676">
        <f t="shared" si="2"/>
        <v>15.053483890768153</v>
      </c>
      <c r="Y88" s="685">
        <f t="shared" si="2"/>
        <v>3.6300000000042019</v>
      </c>
      <c r="Z88" s="687">
        <f t="shared" si="2"/>
        <v>0.9899999999990996</v>
      </c>
    </row>
    <row r="89" spans="1:26" ht="16.5" x14ac:dyDescent="0.2">
      <c r="A89" s="1220"/>
      <c r="B89" s="1211"/>
      <c r="C89" s="1211"/>
      <c r="D89" s="1212"/>
      <c r="E89" s="1223" t="s">
        <v>254</v>
      </c>
      <c r="F89" s="1224"/>
      <c r="G89" s="1224"/>
      <c r="H89" s="1225"/>
      <c r="I89" s="679">
        <f t="shared" si="2"/>
        <v>12</v>
      </c>
      <c r="J89" s="680">
        <v>0</v>
      </c>
      <c r="K89" s="681">
        <v>0</v>
      </c>
      <c r="L89" s="679">
        <f t="shared" si="2"/>
        <v>12</v>
      </c>
      <c r="M89" s="680">
        <v>0</v>
      </c>
      <c r="N89" s="681">
        <v>0</v>
      </c>
      <c r="O89" s="679">
        <f t="shared" si="2"/>
        <v>11</v>
      </c>
      <c r="P89" s="680">
        <v>0</v>
      </c>
      <c r="Q89" s="681">
        <v>0</v>
      </c>
      <c r="R89" s="679">
        <f t="shared" si="2"/>
        <v>10</v>
      </c>
      <c r="S89" s="680">
        <v>0</v>
      </c>
      <c r="T89" s="681">
        <v>0</v>
      </c>
      <c r="U89" s="679">
        <f t="shared" si="2"/>
        <v>8</v>
      </c>
      <c r="V89" s="680">
        <v>0</v>
      </c>
      <c r="W89" s="681">
        <v>0</v>
      </c>
      <c r="X89" s="679">
        <f t="shared" si="2"/>
        <v>8</v>
      </c>
      <c r="Y89" s="680">
        <v>0</v>
      </c>
      <c r="Z89" s="681">
        <v>0</v>
      </c>
    </row>
    <row r="90" spans="1:26" ht="17.25" thickBot="1" x14ac:dyDescent="0.25">
      <c r="A90" s="1210"/>
      <c r="B90" s="1221"/>
      <c r="C90" s="1221"/>
      <c r="D90" s="1222"/>
      <c r="E90" s="1226" t="s">
        <v>46</v>
      </c>
      <c r="F90" s="1227"/>
      <c r="G90" s="1227"/>
      <c r="H90" s="1228"/>
      <c r="I90" s="682">
        <f t="shared" si="2"/>
        <v>210</v>
      </c>
      <c r="J90" s="683">
        <v>0</v>
      </c>
      <c r="K90" s="684">
        <v>0</v>
      </c>
      <c r="L90" s="682">
        <f t="shared" si="2"/>
        <v>230</v>
      </c>
      <c r="M90" s="683">
        <v>0</v>
      </c>
      <c r="N90" s="684">
        <v>0</v>
      </c>
      <c r="O90" s="682">
        <f t="shared" si="2"/>
        <v>220</v>
      </c>
      <c r="P90" s="683">
        <v>0</v>
      </c>
      <c r="Q90" s="684">
        <v>0</v>
      </c>
      <c r="R90" s="682">
        <f t="shared" si="2"/>
        <v>210</v>
      </c>
      <c r="S90" s="683">
        <v>0</v>
      </c>
      <c r="T90" s="684">
        <v>0</v>
      </c>
      <c r="U90" s="682">
        <f t="shared" si="2"/>
        <v>190</v>
      </c>
      <c r="V90" s="683">
        <v>0</v>
      </c>
      <c r="W90" s="684">
        <v>0</v>
      </c>
      <c r="X90" s="682">
        <f t="shared" si="2"/>
        <v>190</v>
      </c>
      <c r="Y90" s="683">
        <v>0</v>
      </c>
      <c r="Z90" s="684">
        <v>0</v>
      </c>
    </row>
    <row r="91" spans="1:26" ht="16.5" x14ac:dyDescent="0.25">
      <c r="I91" s="692"/>
      <c r="J91" s="692"/>
      <c r="K91" s="692"/>
      <c r="L91" s="692"/>
      <c r="M91" s="692"/>
      <c r="N91" s="692"/>
      <c r="O91" s="692"/>
      <c r="P91" s="692"/>
      <c r="Q91" s="692"/>
      <c r="R91" s="692"/>
      <c r="S91" s="692"/>
      <c r="T91" s="692"/>
      <c r="U91" s="692"/>
      <c r="V91" s="692"/>
      <c r="W91" s="692"/>
      <c r="X91" s="692"/>
      <c r="Y91" s="692"/>
      <c r="Z91" s="692"/>
    </row>
    <row r="92" spans="1:26" ht="16.5" x14ac:dyDescent="0.25">
      <c r="I92" s="692"/>
      <c r="J92" s="692"/>
      <c r="K92" s="692"/>
      <c r="L92" s="692"/>
      <c r="M92" s="692"/>
      <c r="N92" s="692"/>
      <c r="O92" s="692"/>
      <c r="P92" s="692"/>
      <c r="Q92" s="692"/>
      <c r="R92" s="692"/>
      <c r="S92" s="692"/>
      <c r="T92" s="692"/>
      <c r="U92" s="692"/>
      <c r="V92" s="692"/>
      <c r="W92" s="692"/>
      <c r="X92" s="692"/>
      <c r="Y92" s="692"/>
      <c r="Z92" s="692"/>
    </row>
    <row r="93" spans="1:26" ht="17.25" thickBot="1" x14ac:dyDescent="0.3">
      <c r="I93" s="692"/>
      <c r="J93" s="692"/>
      <c r="K93" s="692"/>
      <c r="L93" s="692"/>
      <c r="M93" s="692"/>
      <c r="N93" s="692"/>
      <c r="O93" s="692"/>
      <c r="P93" s="692"/>
      <c r="Q93" s="692"/>
      <c r="R93" s="692"/>
      <c r="S93" s="692"/>
      <c r="T93" s="692"/>
      <c r="U93" s="692"/>
      <c r="V93" s="692"/>
      <c r="W93" s="692"/>
      <c r="X93" s="692"/>
      <c r="Y93" s="692"/>
      <c r="Z93" s="692"/>
    </row>
    <row r="94" spans="1:26" ht="17.25" thickBot="1" x14ac:dyDescent="0.25">
      <c r="A94" s="1217" t="s">
        <v>172</v>
      </c>
      <c r="B94" s="1218"/>
      <c r="C94" s="1218"/>
      <c r="D94" s="1218"/>
      <c r="E94" s="1218"/>
      <c r="F94" s="1218"/>
      <c r="G94" s="1218"/>
      <c r="H94" s="1219"/>
      <c r="I94" s="1217" t="s">
        <v>151</v>
      </c>
      <c r="J94" s="1218"/>
      <c r="K94" s="1219"/>
      <c r="L94" s="1217" t="s">
        <v>244</v>
      </c>
      <c r="M94" s="1218"/>
      <c r="N94" s="1219"/>
      <c r="O94" s="1217" t="s">
        <v>245</v>
      </c>
      <c r="P94" s="1218"/>
      <c r="Q94" s="1219"/>
      <c r="R94" s="1217" t="s">
        <v>246</v>
      </c>
      <c r="S94" s="1218"/>
      <c r="T94" s="1219"/>
      <c r="U94" s="1217" t="s">
        <v>247</v>
      </c>
      <c r="V94" s="1218"/>
      <c r="W94" s="1219"/>
      <c r="X94" s="1217" t="s">
        <v>248</v>
      </c>
      <c r="Y94" s="1218"/>
      <c r="Z94" s="1219"/>
    </row>
    <row r="95" spans="1:26" ht="16.5" x14ac:dyDescent="0.2">
      <c r="A95" s="1207" t="s">
        <v>173</v>
      </c>
      <c r="B95" s="1208"/>
      <c r="C95" s="1208"/>
      <c r="D95" s="1209"/>
      <c r="E95" s="1213" t="s">
        <v>98</v>
      </c>
      <c r="F95" s="1214"/>
      <c r="G95" s="1215" t="s">
        <v>99</v>
      </c>
      <c r="H95" s="1216"/>
      <c r="I95" s="1201" t="s">
        <v>155</v>
      </c>
      <c r="J95" s="1203" t="s">
        <v>156</v>
      </c>
      <c r="K95" s="1205" t="s">
        <v>157</v>
      </c>
      <c r="L95" s="1201" t="s">
        <v>155</v>
      </c>
      <c r="M95" s="1203" t="s">
        <v>156</v>
      </c>
      <c r="N95" s="1205" t="s">
        <v>157</v>
      </c>
      <c r="O95" s="1201" t="s">
        <v>155</v>
      </c>
      <c r="P95" s="1203" t="s">
        <v>156</v>
      </c>
      <c r="Q95" s="1205" t="s">
        <v>157</v>
      </c>
      <c r="R95" s="1201" t="s">
        <v>155</v>
      </c>
      <c r="S95" s="1203" t="s">
        <v>156</v>
      </c>
      <c r="T95" s="1205" t="s">
        <v>157</v>
      </c>
      <c r="U95" s="1201" t="s">
        <v>155</v>
      </c>
      <c r="V95" s="1203" t="s">
        <v>156</v>
      </c>
      <c r="W95" s="1205" t="s">
        <v>157</v>
      </c>
      <c r="X95" s="1201" t="s">
        <v>155</v>
      </c>
      <c r="Y95" s="1203" t="s">
        <v>156</v>
      </c>
      <c r="Z95" s="1205" t="s">
        <v>157</v>
      </c>
    </row>
    <row r="96" spans="1:26" ht="17.25" thickBot="1" x14ac:dyDescent="0.25">
      <c r="A96" s="1210"/>
      <c r="B96" s="1211"/>
      <c r="C96" s="1211"/>
      <c r="D96" s="1212"/>
      <c r="E96" s="699" t="s">
        <v>100</v>
      </c>
      <c r="F96" s="700" t="s">
        <v>101</v>
      </c>
      <c r="G96" s="700" t="s">
        <v>100</v>
      </c>
      <c r="H96" s="701" t="s">
        <v>101</v>
      </c>
      <c r="I96" s="1202"/>
      <c r="J96" s="1204"/>
      <c r="K96" s="1206"/>
      <c r="L96" s="1202"/>
      <c r="M96" s="1204"/>
      <c r="N96" s="1206"/>
      <c r="O96" s="1202"/>
      <c r="P96" s="1204"/>
      <c r="Q96" s="1206"/>
      <c r="R96" s="1202"/>
      <c r="S96" s="1204"/>
      <c r="T96" s="1206"/>
      <c r="U96" s="1202"/>
      <c r="V96" s="1204"/>
      <c r="W96" s="1206"/>
      <c r="X96" s="1202"/>
      <c r="Y96" s="1204"/>
      <c r="Z96" s="1206"/>
    </row>
    <row r="97" spans="1:65" ht="45.75" thickBot="1" x14ac:dyDescent="0.25">
      <c r="A97" s="1192" t="s">
        <v>254</v>
      </c>
      <c r="B97" s="702" t="s">
        <v>174</v>
      </c>
      <c r="C97" s="703" t="s">
        <v>204</v>
      </c>
      <c r="D97" s="704" t="s">
        <v>260</v>
      </c>
      <c r="E97" s="705"/>
      <c r="F97" s="706"/>
      <c r="G97" s="706"/>
      <c r="H97" s="707"/>
      <c r="I97" s="676">
        <v>3.4817844986656881</v>
      </c>
      <c r="J97" s="708">
        <v>0.20426000000188652</v>
      </c>
      <c r="K97" s="709">
        <v>7.2799999999551807E-2</v>
      </c>
      <c r="L97" s="676">
        <v>3.3998458286715545</v>
      </c>
      <c r="M97" s="708">
        <v>0.19963999999890802</v>
      </c>
      <c r="N97" s="709">
        <v>7.0560000000114087E-2</v>
      </c>
      <c r="O97" s="676">
        <v>3.4658483194592722</v>
      </c>
      <c r="P97" s="708">
        <v>0.19866000000074563</v>
      </c>
      <c r="Q97" s="709">
        <v>8.4420000000136497E-2</v>
      </c>
      <c r="R97" s="676">
        <v>3.5285742033132084</v>
      </c>
      <c r="S97" s="708">
        <v>0.19417999999932362</v>
      </c>
      <c r="T97" s="709">
        <v>0.10289999999995417</v>
      </c>
      <c r="U97" s="676">
        <v>3.4661187627857144</v>
      </c>
      <c r="V97" s="708">
        <v>0.18830000000016298</v>
      </c>
      <c r="W97" s="709">
        <v>0.10556000000024142</v>
      </c>
      <c r="X97" s="676">
        <v>4.1715469085395211</v>
      </c>
      <c r="Y97" s="708">
        <v>0.23548000000009778</v>
      </c>
      <c r="Z97" s="709">
        <v>0.10976000000046042</v>
      </c>
    </row>
    <row r="98" spans="1:65" ht="45.75" thickBot="1" x14ac:dyDescent="0.25">
      <c r="A98" s="1193"/>
      <c r="B98" s="710" t="s">
        <v>199</v>
      </c>
      <c r="C98" s="711" t="s">
        <v>202</v>
      </c>
      <c r="D98" s="712" t="s">
        <v>261</v>
      </c>
      <c r="E98" s="713"/>
      <c r="F98" s="714"/>
      <c r="G98" s="714"/>
      <c r="H98" s="715"/>
      <c r="I98" s="716">
        <v>7.003338588543615</v>
      </c>
      <c r="J98" s="717">
        <v>0.41411999999982074</v>
      </c>
      <c r="K98" s="718">
        <v>0.13692000000191912</v>
      </c>
      <c r="L98" s="716">
        <v>7.1349328335082198</v>
      </c>
      <c r="M98" s="717">
        <v>0.42363999999870428</v>
      </c>
      <c r="N98" s="718">
        <v>0.13411999999880209</v>
      </c>
      <c r="O98" s="716">
        <v>6.9565575060340565</v>
      </c>
      <c r="P98" s="717">
        <v>0.4143999999978405</v>
      </c>
      <c r="Q98" s="718">
        <v>0.12641999999977999</v>
      </c>
      <c r="R98" s="716">
        <v>6.2146947141707596</v>
      </c>
      <c r="S98" s="717">
        <v>0.36946000000243656</v>
      </c>
      <c r="T98" s="718">
        <v>0.11536000000160129</v>
      </c>
      <c r="U98" s="716">
        <v>5.3276160604771396</v>
      </c>
      <c r="V98" s="717">
        <v>0.31248000000050524</v>
      </c>
      <c r="W98" s="718">
        <v>0.11157999999777531</v>
      </c>
      <c r="X98" s="716">
        <v>6.9992687044184825</v>
      </c>
      <c r="Y98" s="717">
        <v>0.42154000000082303</v>
      </c>
      <c r="Z98" s="718">
        <v>0.11101999999918917</v>
      </c>
    </row>
    <row r="99" spans="1:65" ht="16.5" x14ac:dyDescent="0.2">
      <c r="A99" s="1192" t="s">
        <v>46</v>
      </c>
      <c r="B99" s="1195" t="s">
        <v>174</v>
      </c>
      <c r="C99" s="719" t="s">
        <v>177</v>
      </c>
      <c r="D99" s="720" t="s">
        <v>262</v>
      </c>
      <c r="E99" s="721"/>
      <c r="F99" s="685"/>
      <c r="G99" s="685"/>
      <c r="H99" s="686"/>
      <c r="I99" s="676">
        <v>0.21070915726983649</v>
      </c>
      <c r="J99" s="708">
        <v>3.6000000000058208E-3</v>
      </c>
      <c r="K99" s="709">
        <v>1.300000000000523E-3</v>
      </c>
      <c r="L99" s="676">
        <v>0.2617090960409541</v>
      </c>
      <c r="M99" s="708">
        <v>4.5999999999821739E-3</v>
      </c>
      <c r="N99" s="709">
        <v>1.1999999999972033E-3</v>
      </c>
      <c r="O99" s="676">
        <v>0.28210576328914139</v>
      </c>
      <c r="P99" s="708">
        <v>4.9000000000205546E-3</v>
      </c>
      <c r="Q99" s="709">
        <v>1.5000000000000568E-3</v>
      </c>
      <c r="R99" s="676">
        <v>0.25257516646207323</v>
      </c>
      <c r="S99" s="708">
        <v>4.3000000000006366E-3</v>
      </c>
      <c r="T99" s="709">
        <v>1.6000000000033765E-3</v>
      </c>
      <c r="U99" s="676">
        <v>0.2177818931434797</v>
      </c>
      <c r="V99" s="708">
        <v>3.6999999999807187E-3</v>
      </c>
      <c r="W99" s="709">
        <v>1.3999999999967372E-3</v>
      </c>
      <c r="X99" s="676">
        <v>0.21264198090667966</v>
      </c>
      <c r="Y99" s="708">
        <v>3.6000000000058208E-3</v>
      </c>
      <c r="Z99" s="709">
        <v>1.3999999999967372E-3</v>
      </c>
    </row>
    <row r="100" spans="1:65" ht="16.5" x14ac:dyDescent="0.2">
      <c r="A100" s="1194"/>
      <c r="B100" s="1196"/>
      <c r="C100" s="722" t="s">
        <v>179</v>
      </c>
      <c r="D100" s="723" t="s">
        <v>263</v>
      </c>
      <c r="E100" s="679"/>
      <c r="F100" s="724"/>
      <c r="G100" s="680"/>
      <c r="H100" s="725"/>
      <c r="I100" s="726">
        <v>30.183582715669612</v>
      </c>
      <c r="J100" s="727">
        <v>0.52920000001176959</v>
      </c>
      <c r="K100" s="728">
        <v>0.14340000000083819</v>
      </c>
      <c r="L100" s="726">
        <v>31.211338639393826</v>
      </c>
      <c r="M100" s="727">
        <v>0.54959999999846332</v>
      </c>
      <c r="N100" s="728">
        <v>0.13920000000325672</v>
      </c>
      <c r="O100" s="726">
        <v>31.756089939397484</v>
      </c>
      <c r="P100" s="727">
        <v>0.55919999999605352</v>
      </c>
      <c r="Q100" s="728">
        <v>0.1415999999971973</v>
      </c>
      <c r="R100" s="726">
        <v>30.594869787619274</v>
      </c>
      <c r="S100" s="727">
        <v>0.52860000000509899</v>
      </c>
      <c r="T100" s="728">
        <v>0.17160000000330911</v>
      </c>
      <c r="U100" s="726">
        <v>26.74883461106721</v>
      </c>
      <c r="V100" s="727">
        <v>0.4505999999892083</v>
      </c>
      <c r="W100" s="728">
        <v>0.18179999999665597</v>
      </c>
      <c r="X100" s="726">
        <v>33.950283489264123</v>
      </c>
      <c r="Y100" s="727">
        <v>0.59039999999367865</v>
      </c>
      <c r="Z100" s="728">
        <v>0.17820000000028813</v>
      </c>
    </row>
    <row r="101" spans="1:65" ht="16.5" x14ac:dyDescent="0.2">
      <c r="A101" s="1194"/>
      <c r="B101" s="1196"/>
      <c r="C101" s="722" t="s">
        <v>181</v>
      </c>
      <c r="D101" s="723" t="s">
        <v>264</v>
      </c>
      <c r="E101" s="679"/>
      <c r="F101" s="724"/>
      <c r="G101" s="680"/>
      <c r="H101" s="725"/>
      <c r="I101" s="726">
        <v>1.9353041852857955</v>
      </c>
      <c r="J101" s="727">
        <v>2.6500000000055479E-2</v>
      </c>
      <c r="K101" s="728">
        <v>2.3099999999999454E-2</v>
      </c>
      <c r="L101" s="726">
        <v>1.8796564786314984</v>
      </c>
      <c r="M101" s="727">
        <v>2.6999999999929969E-2</v>
      </c>
      <c r="N101" s="728">
        <v>2.0900000000040109E-2</v>
      </c>
      <c r="O101" s="726">
        <v>2.0864589981192547</v>
      </c>
      <c r="P101" s="727">
        <v>3.0200000000036198E-2</v>
      </c>
      <c r="Q101" s="728">
        <v>2.2899999999992815E-2</v>
      </c>
      <c r="R101" s="726">
        <v>2.0309015631147487</v>
      </c>
      <c r="S101" s="727">
        <v>3.0399999999985994E-2</v>
      </c>
      <c r="T101" s="728">
        <v>2.0899999999983265E-2</v>
      </c>
      <c r="U101" s="726">
        <v>2.0376279133859572</v>
      </c>
      <c r="V101" s="727">
        <v>2.8999999999996362E-2</v>
      </c>
      <c r="W101" s="728">
        <v>2.3000000000024556E-2</v>
      </c>
      <c r="X101" s="726">
        <v>1.7501864790954393</v>
      </c>
      <c r="Y101" s="727">
        <v>2.430000000003929E-2</v>
      </c>
      <c r="Z101" s="728">
        <v>2.0499999999969987E-2</v>
      </c>
    </row>
    <row r="102" spans="1:65" ht="16.5" x14ac:dyDescent="0.2">
      <c r="A102" s="1194"/>
      <c r="B102" s="1196"/>
      <c r="C102" s="722" t="s">
        <v>183</v>
      </c>
      <c r="D102" s="723" t="s">
        <v>265</v>
      </c>
      <c r="E102" s="679"/>
      <c r="F102" s="724"/>
      <c r="G102" s="680"/>
      <c r="H102" s="725"/>
      <c r="I102" s="726">
        <v>20.58038798174119</v>
      </c>
      <c r="J102" s="727">
        <v>0.34679999999934807</v>
      </c>
      <c r="K102" s="728">
        <v>0.13959999999860884</v>
      </c>
      <c r="L102" s="726">
        <v>21.411284582889024</v>
      </c>
      <c r="M102" s="727">
        <v>0.36239999999816064</v>
      </c>
      <c r="N102" s="728">
        <v>0.14120000000002619</v>
      </c>
      <c r="O102" s="726">
        <v>21.568734896893631</v>
      </c>
      <c r="P102" s="727">
        <v>0.36959999999817228</v>
      </c>
      <c r="Q102" s="728">
        <v>0.13000000000101863</v>
      </c>
      <c r="R102" s="726">
        <v>18.732397866097184</v>
      </c>
      <c r="S102" s="727">
        <v>0.31960000000253785</v>
      </c>
      <c r="T102" s="728">
        <v>0.11679999999978463</v>
      </c>
      <c r="U102" s="726">
        <v>17.174490192672639</v>
      </c>
      <c r="V102" s="727">
        <v>0.29039999999804422</v>
      </c>
      <c r="W102" s="728">
        <v>0.11399999999957799</v>
      </c>
      <c r="X102" s="726">
        <v>21.151994229502257</v>
      </c>
      <c r="Y102" s="727">
        <v>0.36680000000342261</v>
      </c>
      <c r="Z102" s="728">
        <v>0.11439999999856809</v>
      </c>
    </row>
    <row r="103" spans="1:65" ht="16.5" x14ac:dyDescent="0.2">
      <c r="A103" s="1194"/>
      <c r="B103" s="1196"/>
      <c r="C103" s="722" t="s">
        <v>187</v>
      </c>
      <c r="D103" s="723" t="s">
        <v>266</v>
      </c>
      <c r="E103" s="679"/>
      <c r="F103" s="724"/>
      <c r="G103" s="680"/>
      <c r="H103" s="725"/>
      <c r="I103" s="726">
        <v>40.935984128858735</v>
      </c>
      <c r="J103" s="727">
        <v>0.69960000000719447</v>
      </c>
      <c r="K103" s="728">
        <v>0.25200000000768341</v>
      </c>
      <c r="L103" s="726">
        <v>41.074605273143376</v>
      </c>
      <c r="M103" s="727">
        <v>0.70439999999507563</v>
      </c>
      <c r="N103" s="728">
        <v>0.24599999999554711</v>
      </c>
      <c r="O103" s="726">
        <v>40.011713084881279</v>
      </c>
      <c r="P103" s="727">
        <v>0.68519999999989523</v>
      </c>
      <c r="Q103" s="728">
        <v>0.24239999999917927</v>
      </c>
      <c r="R103" s="726">
        <v>38.508185725678906</v>
      </c>
      <c r="S103" s="727">
        <v>0.65159999999741558</v>
      </c>
      <c r="T103" s="728">
        <v>0.25440000000162399</v>
      </c>
      <c r="U103" s="726">
        <v>33.229984232876198</v>
      </c>
      <c r="V103" s="727">
        <v>0.54959999999846332</v>
      </c>
      <c r="W103" s="728">
        <v>0.24960000000282889</v>
      </c>
      <c r="X103" s="726">
        <v>40.615548089670433</v>
      </c>
      <c r="Y103" s="727">
        <v>0.69120000000111759</v>
      </c>
      <c r="Z103" s="728">
        <v>0.25799999999799184</v>
      </c>
    </row>
    <row r="104" spans="1:65" ht="17.25" thickBot="1" x14ac:dyDescent="0.25">
      <c r="A104" s="1194"/>
      <c r="B104" s="1197"/>
      <c r="C104" s="729" t="s">
        <v>267</v>
      </c>
      <c r="D104" s="730" t="s">
        <v>268</v>
      </c>
      <c r="E104" s="731"/>
      <c r="F104" s="732"/>
      <c r="G104" s="733"/>
      <c r="H104" s="734"/>
      <c r="I104" s="735">
        <v>14.968381151567995</v>
      </c>
      <c r="J104" s="736">
        <v>0.25860000000001548</v>
      </c>
      <c r="K104" s="737">
        <v>8.4000000000006736E-2</v>
      </c>
      <c r="L104" s="735">
        <v>16.013960296806815</v>
      </c>
      <c r="M104" s="736">
        <v>0.27719999999999345</v>
      </c>
      <c r="N104" s="737">
        <v>8.8199999999996948E-2</v>
      </c>
      <c r="O104" s="735">
        <v>16.492866711530738</v>
      </c>
      <c r="P104" s="736">
        <v>0.287399999999991</v>
      </c>
      <c r="Q104" s="737">
        <v>8.4599999999994679E-2</v>
      </c>
      <c r="R104" s="735">
        <v>16.120331325836652</v>
      </c>
      <c r="S104" s="736">
        <v>0.28140000000000498</v>
      </c>
      <c r="T104" s="737">
        <v>8.100000000000307E-2</v>
      </c>
      <c r="U104" s="735">
        <v>14.338151900024471</v>
      </c>
      <c r="V104" s="736">
        <v>0.24959999999997251</v>
      </c>
      <c r="W104" s="737">
        <v>7.4399999999997135E-2</v>
      </c>
      <c r="X104" s="735">
        <v>11.338768813188244</v>
      </c>
      <c r="Y104" s="736">
        <v>0.19859999999998479</v>
      </c>
      <c r="Z104" s="737">
        <v>5.4600000000000648E-2</v>
      </c>
    </row>
    <row r="105" spans="1:65" ht="16.5" x14ac:dyDescent="0.2">
      <c r="A105" s="1194"/>
      <c r="B105" s="1198" t="s">
        <v>199</v>
      </c>
      <c r="C105" s="719" t="s">
        <v>269</v>
      </c>
      <c r="D105" s="720" t="s">
        <v>270</v>
      </c>
      <c r="E105" s="738"/>
      <c r="F105" s="739"/>
      <c r="G105" s="685"/>
      <c r="H105" s="686"/>
      <c r="I105" s="676">
        <v>11.977339942473099</v>
      </c>
      <c r="J105" s="708">
        <v>0.20679999999993015</v>
      </c>
      <c r="K105" s="709">
        <v>6.7599999998492422E-2</v>
      </c>
      <c r="L105" s="676">
        <v>13.129237515358646</v>
      </c>
      <c r="M105" s="708">
        <v>0.23040000000037253</v>
      </c>
      <c r="N105" s="709">
        <v>6.160000000090804E-2</v>
      </c>
      <c r="O105" s="676">
        <v>11.309662294060638</v>
      </c>
      <c r="P105" s="708">
        <v>0.19719999999506399</v>
      </c>
      <c r="Q105" s="709">
        <v>5.7600000000093132E-2</v>
      </c>
      <c r="R105" s="676">
        <v>11.462865809091461</v>
      </c>
      <c r="S105" s="708">
        <v>0.19839999999385327</v>
      </c>
      <c r="T105" s="709">
        <v>6.3200000000506407E-2</v>
      </c>
      <c r="U105" s="676">
        <v>10.050290294350187</v>
      </c>
      <c r="V105" s="708">
        <v>0.17200000000593718</v>
      </c>
      <c r="W105" s="709">
        <v>6.1200000000098953E-2</v>
      </c>
      <c r="X105" s="676">
        <v>12.153827352458046</v>
      </c>
      <c r="Y105" s="708">
        <v>0.21279999999387655</v>
      </c>
      <c r="Z105" s="709">
        <v>5.8799999998882413E-2</v>
      </c>
    </row>
    <row r="106" spans="1:65" ht="16.5" x14ac:dyDescent="0.2">
      <c r="A106" s="1194"/>
      <c r="B106" s="1199"/>
      <c r="C106" s="722" t="s">
        <v>200</v>
      </c>
      <c r="D106" s="723" t="s">
        <v>271</v>
      </c>
      <c r="E106" s="740"/>
      <c r="F106" s="724"/>
      <c r="G106" s="680"/>
      <c r="H106" s="725"/>
      <c r="I106" s="726">
        <v>1.0307908473341023</v>
      </c>
      <c r="J106" s="727">
        <v>1.7200000000002547E-2</v>
      </c>
      <c r="K106" s="728">
        <v>7.3999999999614374E-3</v>
      </c>
      <c r="L106" s="726">
        <v>1.0264893604898162</v>
      </c>
      <c r="M106" s="727">
        <v>1.7200000000002547E-2</v>
      </c>
      <c r="N106" s="728">
        <v>7.2000000000116415E-3</v>
      </c>
      <c r="O106" s="726">
        <v>0.89134906239525125</v>
      </c>
      <c r="P106" s="727">
        <v>1.4599999999973079E-2</v>
      </c>
      <c r="Q106" s="728">
        <v>7.0000000000618456E-3</v>
      </c>
      <c r="R106" s="726">
        <v>0.8775745522026257</v>
      </c>
      <c r="S106" s="727">
        <v>1.4599999999973079E-2</v>
      </c>
      <c r="T106" s="728">
        <v>6.3999999999850843E-3</v>
      </c>
      <c r="U106" s="726">
        <v>0.90216351998944821</v>
      </c>
      <c r="V106" s="727">
        <v>1.5000000000100044E-2</v>
      </c>
      <c r="W106" s="728">
        <v>6.600000000048567E-3</v>
      </c>
      <c r="X106" s="726">
        <v>0.85320049616525806</v>
      </c>
      <c r="Y106" s="727">
        <v>1.4599999999973079E-2</v>
      </c>
      <c r="Z106" s="728">
        <v>5.2000000000589353E-3</v>
      </c>
    </row>
    <row r="107" spans="1:65" ht="17.25" thickBot="1" x14ac:dyDescent="0.25">
      <c r="A107" s="1193"/>
      <c r="B107" s="1200"/>
      <c r="C107" s="729" t="s">
        <v>208</v>
      </c>
      <c r="D107" s="730" t="s">
        <v>272</v>
      </c>
      <c r="E107" s="741"/>
      <c r="F107" s="742"/>
      <c r="G107" s="683"/>
      <c r="H107" s="743"/>
      <c r="I107" s="744">
        <v>49.210203713855392</v>
      </c>
      <c r="J107" s="745">
        <v>0.85439999998197891</v>
      </c>
      <c r="K107" s="746">
        <v>0.26279999999678694</v>
      </c>
      <c r="L107" s="744">
        <v>49.920881597169497</v>
      </c>
      <c r="M107" s="745">
        <v>0.86880000001110602</v>
      </c>
      <c r="N107" s="746">
        <v>0.25980000000163272</v>
      </c>
      <c r="O107" s="744">
        <v>46.555940881621858</v>
      </c>
      <c r="P107" s="745">
        <v>0.80459999999584397</v>
      </c>
      <c r="Q107" s="746">
        <v>0.26040000000284635</v>
      </c>
      <c r="R107" s="744">
        <v>42.487743890248446</v>
      </c>
      <c r="S107" s="745">
        <v>0.71579999999084976</v>
      </c>
      <c r="T107" s="746">
        <v>0.2885999999998603</v>
      </c>
      <c r="U107" s="744">
        <v>37.14737672240301</v>
      </c>
      <c r="V107" s="745">
        <v>0.61080000000220025</v>
      </c>
      <c r="W107" s="746">
        <v>0.28679999999621941</v>
      </c>
      <c r="X107" s="744">
        <v>44.238270195900562</v>
      </c>
      <c r="Y107" s="745">
        <v>0.75359999999636784</v>
      </c>
      <c r="Z107" s="746">
        <v>0.2790000000022701</v>
      </c>
    </row>
    <row r="111" spans="1:65" s="8" customFormat="1" ht="20.25" customHeight="1" x14ac:dyDescent="0.25">
      <c r="A111" s="1113" t="s">
        <v>94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  <c r="L111" s="1113"/>
      <c r="M111" s="1113"/>
      <c r="N111" s="1113"/>
      <c r="O111" s="1113"/>
      <c r="P111" s="1113"/>
      <c r="Q111" s="1113"/>
      <c r="R111" s="1113"/>
      <c r="S111" s="1113"/>
      <c r="T111" s="1113"/>
      <c r="U111" s="1113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s="8" customFormat="1" ht="34.5" customHeight="1" x14ac:dyDescent="0.25">
      <c r="A112" s="1113"/>
      <c r="B112" s="1113"/>
      <c r="C112" s="1113"/>
      <c r="D112" s="1113"/>
      <c r="E112" s="1113"/>
      <c r="F112" s="1113"/>
      <c r="G112" s="1113"/>
      <c r="H112" s="1113"/>
      <c r="I112" s="1113"/>
      <c r="J112" s="1113"/>
      <c r="K112" s="1113"/>
      <c r="L112" s="1113"/>
      <c r="M112" s="1113"/>
      <c r="N112" s="1113"/>
      <c r="O112" s="1113"/>
      <c r="P112" s="1113"/>
      <c r="Q112" s="1113"/>
      <c r="R112" s="1113"/>
      <c r="S112" s="1113"/>
      <c r="T112" s="1113"/>
      <c r="U112" s="1113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s="8" customFormat="1" ht="30.75" x14ac:dyDescent="0.45">
      <c r="A113" s="580"/>
      <c r="B113" s="580"/>
      <c r="C113" s="580"/>
      <c r="D113" s="580"/>
      <c r="E113" s="580"/>
      <c r="F113" s="580"/>
      <c r="G113" s="580"/>
      <c r="H113" s="580"/>
      <c r="I113" s="661" t="s">
        <v>95</v>
      </c>
      <c r="J113" s="580"/>
      <c r="K113" s="661"/>
      <c r="L113" s="580"/>
      <c r="M113" s="580"/>
      <c r="N113" s="580"/>
      <c r="O113" s="580"/>
      <c r="P113" s="580"/>
      <c r="Q113" s="580"/>
      <c r="R113" s="580"/>
      <c r="S113" s="580"/>
      <c r="T113" s="580"/>
      <c r="U113" s="580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</sheetData>
  <mergeCells count="709">
    <mergeCell ref="BG2:BM2"/>
    <mergeCell ref="A5:H5"/>
    <mergeCell ref="I5:K5"/>
    <mergeCell ref="L5:N5"/>
    <mergeCell ref="O5:Q5"/>
    <mergeCell ref="R5:T5"/>
    <mergeCell ref="U5:W5"/>
    <mergeCell ref="X5:Z5"/>
    <mergeCell ref="AA5:AC5"/>
    <mergeCell ref="AD5:AF5"/>
    <mergeCell ref="BH5:BJ5"/>
    <mergeCell ref="BK5:BM5"/>
    <mergeCell ref="AS5:AU5"/>
    <mergeCell ref="AV5:AX5"/>
    <mergeCell ref="AY5:BA5"/>
    <mergeCell ref="BB5:BD5"/>
    <mergeCell ref="BE5:BG5"/>
    <mergeCell ref="A6:C7"/>
    <mergeCell ref="D6:D7"/>
    <mergeCell ref="E6:H7"/>
    <mergeCell ref="I6:I7"/>
    <mergeCell ref="J6:J7"/>
    <mergeCell ref="AG5:AI5"/>
    <mergeCell ref="AJ5:AL5"/>
    <mergeCell ref="AM5:AO5"/>
    <mergeCell ref="AP5:AR5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BM6:BM7"/>
    <mergeCell ref="A8:C14"/>
    <mergeCell ref="D8:D14"/>
    <mergeCell ref="E8:F10"/>
    <mergeCell ref="G8:H8"/>
    <mergeCell ref="G9:H9"/>
    <mergeCell ref="G10:H10"/>
    <mergeCell ref="E11:F13"/>
    <mergeCell ref="G11:H11"/>
    <mergeCell ref="I11:K11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U6:AU7"/>
    <mergeCell ref="AV6:AV7"/>
    <mergeCell ref="BK11:BM11"/>
    <mergeCell ref="AD11:AF11"/>
    <mergeCell ref="AG11:AI11"/>
    <mergeCell ref="AJ11:AL11"/>
    <mergeCell ref="AM11:AO11"/>
    <mergeCell ref="AP11:AR11"/>
    <mergeCell ref="AS11:AU11"/>
    <mergeCell ref="L11:N11"/>
    <mergeCell ref="O11:Q11"/>
    <mergeCell ref="R11:T11"/>
    <mergeCell ref="U11:W11"/>
    <mergeCell ref="X11:Z11"/>
    <mergeCell ref="AA11:AC11"/>
    <mergeCell ref="L12:N12"/>
    <mergeCell ref="O12:Q12"/>
    <mergeCell ref="R12:T12"/>
    <mergeCell ref="U12:W12"/>
    <mergeCell ref="AV11:AX11"/>
    <mergeCell ref="AY11:BA11"/>
    <mergeCell ref="BB11:BD11"/>
    <mergeCell ref="BE11:BG11"/>
    <mergeCell ref="BH11:BJ11"/>
    <mergeCell ref="BH12:BJ12"/>
    <mergeCell ref="BK12:BM12"/>
    <mergeCell ref="G13:H13"/>
    <mergeCell ref="I13:K13"/>
    <mergeCell ref="L13:N13"/>
    <mergeCell ref="O13:Q13"/>
    <mergeCell ref="R13:T13"/>
    <mergeCell ref="U13:W13"/>
    <mergeCell ref="X13:Z13"/>
    <mergeCell ref="AA13:AC13"/>
    <mergeCell ref="AP12:AR12"/>
    <mergeCell ref="AS12:AU12"/>
    <mergeCell ref="AV12:AX12"/>
    <mergeCell ref="AY12:BA12"/>
    <mergeCell ref="BB12:BD12"/>
    <mergeCell ref="BE12:BG12"/>
    <mergeCell ref="X12:Z12"/>
    <mergeCell ref="AA12:AC12"/>
    <mergeCell ref="AD12:AF12"/>
    <mergeCell ref="AG12:AI12"/>
    <mergeCell ref="AJ12:AL12"/>
    <mergeCell ref="AM12:AO12"/>
    <mergeCell ref="G12:H12"/>
    <mergeCell ref="I12:K12"/>
    <mergeCell ref="AY13:BA13"/>
    <mergeCell ref="BB13:BD13"/>
    <mergeCell ref="BE13:BG13"/>
    <mergeCell ref="BH13:BJ13"/>
    <mergeCell ref="BK13:BM13"/>
    <mergeCell ref="AD13:AF13"/>
    <mergeCell ref="AG13:AI13"/>
    <mergeCell ref="AJ13:AL13"/>
    <mergeCell ref="AM13:AO13"/>
    <mergeCell ref="AP13:AR13"/>
    <mergeCell ref="AS13:AU13"/>
    <mergeCell ref="AJ14:AL14"/>
    <mergeCell ref="AM14:AO14"/>
    <mergeCell ref="E14:H14"/>
    <mergeCell ref="I14:K14"/>
    <mergeCell ref="L14:N14"/>
    <mergeCell ref="O14:Q14"/>
    <mergeCell ref="R14:T14"/>
    <mergeCell ref="U14:W14"/>
    <mergeCell ref="AV13:AX13"/>
    <mergeCell ref="O18:Q18"/>
    <mergeCell ref="R18:T18"/>
    <mergeCell ref="U18:W18"/>
    <mergeCell ref="X18:Z18"/>
    <mergeCell ref="BH14:BJ14"/>
    <mergeCell ref="BK14:BM14"/>
    <mergeCell ref="A15:C21"/>
    <mergeCell ref="D15:D21"/>
    <mergeCell ref="E15:F17"/>
    <mergeCell ref="G15:H15"/>
    <mergeCell ref="G16:H16"/>
    <mergeCell ref="G17:H17"/>
    <mergeCell ref="E18:F20"/>
    <mergeCell ref="G18:H18"/>
    <mergeCell ref="AP14:AR14"/>
    <mergeCell ref="AS14:AU14"/>
    <mergeCell ref="AV14:AX14"/>
    <mergeCell ref="AY14:BA14"/>
    <mergeCell ref="BB14:BD14"/>
    <mergeCell ref="BE14:BG14"/>
    <mergeCell ref="X14:Z14"/>
    <mergeCell ref="AA14:AC14"/>
    <mergeCell ref="AD14:AF14"/>
    <mergeCell ref="AG14:AI14"/>
    <mergeCell ref="BK18:BM18"/>
    <mergeCell ref="G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S18:AU18"/>
    <mergeCell ref="AV18:AX18"/>
    <mergeCell ref="AY18:BA18"/>
    <mergeCell ref="BB18:BD18"/>
    <mergeCell ref="BE18:BG18"/>
    <mergeCell ref="BH18:BJ18"/>
    <mergeCell ref="AA18:AC18"/>
    <mergeCell ref="AD18:AF18"/>
    <mergeCell ref="AG18:AI18"/>
    <mergeCell ref="AJ18:AL18"/>
    <mergeCell ref="AM18:AO18"/>
    <mergeCell ref="AP18:AR18"/>
    <mergeCell ref="I18:K18"/>
    <mergeCell ref="L18:N18"/>
    <mergeCell ref="AY19:BA19"/>
    <mergeCell ref="BB19:BD19"/>
    <mergeCell ref="BE19:BG19"/>
    <mergeCell ref="BH19:BJ19"/>
    <mergeCell ref="BK19:BM19"/>
    <mergeCell ref="G20:H20"/>
    <mergeCell ref="I20:K20"/>
    <mergeCell ref="L20:N20"/>
    <mergeCell ref="O20:Q20"/>
    <mergeCell ref="R20:T20"/>
    <mergeCell ref="AG19:AI19"/>
    <mergeCell ref="AJ19:AL19"/>
    <mergeCell ref="AM19:AO19"/>
    <mergeCell ref="AP19:AR19"/>
    <mergeCell ref="AS19:AU19"/>
    <mergeCell ref="AV19:AX19"/>
    <mergeCell ref="BE20:BG20"/>
    <mergeCell ref="BH20:BJ20"/>
    <mergeCell ref="BK20:BM20"/>
    <mergeCell ref="AS20:AU20"/>
    <mergeCell ref="AV20:AX20"/>
    <mergeCell ref="AY20:BA20"/>
    <mergeCell ref="BB20:BD20"/>
    <mergeCell ref="E21:H21"/>
    <mergeCell ref="I21:K21"/>
    <mergeCell ref="L21:N21"/>
    <mergeCell ref="O21:Q21"/>
    <mergeCell ref="R21:T21"/>
    <mergeCell ref="U21:W21"/>
    <mergeCell ref="X21:Z21"/>
    <mergeCell ref="AM20:AO20"/>
    <mergeCell ref="AP20:AR20"/>
    <mergeCell ref="U20:W20"/>
    <mergeCell ref="X20:Z20"/>
    <mergeCell ref="AA20:AC20"/>
    <mergeCell ref="AD20:AF20"/>
    <mergeCell ref="AG20:AI20"/>
    <mergeCell ref="AJ20:AL20"/>
    <mergeCell ref="BK21:BM21"/>
    <mergeCell ref="A22:C27"/>
    <mergeCell ref="D22:D27"/>
    <mergeCell ref="E22:F24"/>
    <mergeCell ref="G22:H24"/>
    <mergeCell ref="I22:I24"/>
    <mergeCell ref="J22:J24"/>
    <mergeCell ref="K22:K24"/>
    <mergeCell ref="L22:L24"/>
    <mergeCell ref="M22:M24"/>
    <mergeCell ref="AS21:AU21"/>
    <mergeCell ref="AV21:AX21"/>
    <mergeCell ref="AY21:BA21"/>
    <mergeCell ref="BB21:BD21"/>
    <mergeCell ref="BE21:BG21"/>
    <mergeCell ref="BH21:BJ21"/>
    <mergeCell ref="AA21:AC21"/>
    <mergeCell ref="AD21:AF21"/>
    <mergeCell ref="AG21:AI21"/>
    <mergeCell ref="AJ21:AL21"/>
    <mergeCell ref="AM21:AO21"/>
    <mergeCell ref="AP21:AR21"/>
    <mergeCell ref="T22:T24"/>
    <mergeCell ref="U22:U24"/>
    <mergeCell ref="V22:V24"/>
    <mergeCell ref="W22:W24"/>
    <mergeCell ref="X22:X24"/>
    <mergeCell ref="Y22:Y24"/>
    <mergeCell ref="N22:N24"/>
    <mergeCell ref="O22:O24"/>
    <mergeCell ref="P22:P24"/>
    <mergeCell ref="Q22:Q24"/>
    <mergeCell ref="R22:R24"/>
    <mergeCell ref="S22:S24"/>
    <mergeCell ref="AF22:AF24"/>
    <mergeCell ref="AG22:AG24"/>
    <mergeCell ref="AH22:AH24"/>
    <mergeCell ref="AI22:AI24"/>
    <mergeCell ref="AJ22:AJ24"/>
    <mergeCell ref="AK22:AK24"/>
    <mergeCell ref="Z22:Z24"/>
    <mergeCell ref="AA22:AA24"/>
    <mergeCell ref="AB22:AB24"/>
    <mergeCell ref="AC22:AC24"/>
    <mergeCell ref="AD22:AD24"/>
    <mergeCell ref="AE22:AE24"/>
    <mergeCell ref="AT22:AT24"/>
    <mergeCell ref="AU22:AU24"/>
    <mergeCell ref="AV22:AV24"/>
    <mergeCell ref="AW22:AW24"/>
    <mergeCell ref="AL22:AL24"/>
    <mergeCell ref="AM22:AM24"/>
    <mergeCell ref="AN22:AN24"/>
    <mergeCell ref="AO22:AO24"/>
    <mergeCell ref="AP22:AP24"/>
    <mergeCell ref="AQ22:AQ24"/>
    <mergeCell ref="BJ22:BJ24"/>
    <mergeCell ref="BK22:BK24"/>
    <mergeCell ref="BL22:BL24"/>
    <mergeCell ref="BM22:BM24"/>
    <mergeCell ref="E25:F27"/>
    <mergeCell ref="G25:H27"/>
    <mergeCell ref="I25:K27"/>
    <mergeCell ref="L25:N27"/>
    <mergeCell ref="O25:Q27"/>
    <mergeCell ref="R25:T27"/>
    <mergeCell ref="BD22:BD24"/>
    <mergeCell ref="BE22:BE24"/>
    <mergeCell ref="BF22:BF24"/>
    <mergeCell ref="BG22:BG24"/>
    <mergeCell ref="BH22:BH24"/>
    <mergeCell ref="BI22:BI24"/>
    <mergeCell ref="AX22:AX24"/>
    <mergeCell ref="AY22:AY24"/>
    <mergeCell ref="AZ22:AZ24"/>
    <mergeCell ref="BA22:BA24"/>
    <mergeCell ref="BB22:BB24"/>
    <mergeCell ref="BC22:BC24"/>
    <mergeCell ref="AR22:AR24"/>
    <mergeCell ref="AS22:AS24"/>
    <mergeCell ref="D28:D33"/>
    <mergeCell ref="E28:F30"/>
    <mergeCell ref="G28:H30"/>
    <mergeCell ref="I28:I30"/>
    <mergeCell ref="J28:J30"/>
    <mergeCell ref="K28:K30"/>
    <mergeCell ref="AM25:AO27"/>
    <mergeCell ref="AP25:AR27"/>
    <mergeCell ref="AS25:AU27"/>
    <mergeCell ref="U25:W27"/>
    <mergeCell ref="X25:Z27"/>
    <mergeCell ref="AA25:AC27"/>
    <mergeCell ref="AD25:AF27"/>
    <mergeCell ref="AG25:AI27"/>
    <mergeCell ref="AJ25:AL27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BE25:BG27"/>
    <mergeCell ref="BH25:BJ27"/>
    <mergeCell ref="BK25:BM27"/>
    <mergeCell ref="AV25:AX27"/>
    <mergeCell ref="AY25:BA27"/>
    <mergeCell ref="BB25:BD27"/>
    <mergeCell ref="X28:X30"/>
    <mergeCell ref="Y28:Y30"/>
    <mergeCell ref="Z28:Z30"/>
    <mergeCell ref="AA28:AA30"/>
    <mergeCell ref="AB28:AB30"/>
    <mergeCell ref="AC28:AC30"/>
    <mergeCell ref="AV28:AV30"/>
    <mergeCell ref="AW28:AW30"/>
    <mergeCell ref="AX28:AX30"/>
    <mergeCell ref="AY28:AY30"/>
    <mergeCell ref="AZ28:AZ30"/>
    <mergeCell ref="BA28:BA30"/>
    <mergeCell ref="AP28:AP30"/>
    <mergeCell ref="AQ28:AQ30"/>
    <mergeCell ref="AR28:AR30"/>
    <mergeCell ref="AS28:AS30"/>
    <mergeCell ref="AT28:AT30"/>
    <mergeCell ref="AU28:AU30"/>
    <mergeCell ref="U28:U30"/>
    <mergeCell ref="V28:V30"/>
    <mergeCell ref="W28:W30"/>
    <mergeCell ref="AJ28:AJ30"/>
    <mergeCell ref="AK28:AK30"/>
    <mergeCell ref="AL28:AL30"/>
    <mergeCell ref="AM28:AM30"/>
    <mergeCell ref="AN28:AN30"/>
    <mergeCell ref="AO28:AO30"/>
    <mergeCell ref="AD28:AD30"/>
    <mergeCell ref="AE28:AE30"/>
    <mergeCell ref="AF28:AF30"/>
    <mergeCell ref="AG28:AG30"/>
    <mergeCell ref="AH28:AH30"/>
    <mergeCell ref="AI28:AI30"/>
    <mergeCell ref="BH28:BH30"/>
    <mergeCell ref="BI28:BI30"/>
    <mergeCell ref="BJ28:BJ30"/>
    <mergeCell ref="BK28:BK30"/>
    <mergeCell ref="BL28:BL30"/>
    <mergeCell ref="BM28:BM30"/>
    <mergeCell ref="BB28:BB30"/>
    <mergeCell ref="BC28:BC30"/>
    <mergeCell ref="BD28:BD30"/>
    <mergeCell ref="BE28:BE30"/>
    <mergeCell ref="BF28:BF30"/>
    <mergeCell ref="BG28:BG30"/>
    <mergeCell ref="BK31:BM33"/>
    <mergeCell ref="A34:D36"/>
    <mergeCell ref="E34:H34"/>
    <mergeCell ref="E35:H35"/>
    <mergeCell ref="E36:H36"/>
    <mergeCell ref="AM31:AO33"/>
    <mergeCell ref="AP31:AR33"/>
    <mergeCell ref="AS31:AU33"/>
    <mergeCell ref="AV31:AX33"/>
    <mergeCell ref="AY31:BA33"/>
    <mergeCell ref="BB31:BD33"/>
    <mergeCell ref="U31:W33"/>
    <mergeCell ref="X31:Z33"/>
    <mergeCell ref="AA31:AC33"/>
    <mergeCell ref="AD31:AF33"/>
    <mergeCell ref="AG31:AI33"/>
    <mergeCell ref="AJ31:AL33"/>
    <mergeCell ref="E31:F33"/>
    <mergeCell ref="G31:H33"/>
    <mergeCell ref="I31:K33"/>
    <mergeCell ref="L31:N33"/>
    <mergeCell ref="O31:Q33"/>
    <mergeCell ref="R31:T33"/>
    <mergeCell ref="A28:C33"/>
    <mergeCell ref="F37:G37"/>
    <mergeCell ref="N37:O37"/>
    <mergeCell ref="Q37:R37"/>
    <mergeCell ref="N38:O38"/>
    <mergeCell ref="Q38:R38"/>
    <mergeCell ref="N39:O39"/>
    <mergeCell ref="Q39:R39"/>
    <mergeCell ref="BE31:BG33"/>
    <mergeCell ref="BH31:BJ33"/>
    <mergeCell ref="AD40:AF40"/>
    <mergeCell ref="AG40:AI40"/>
    <mergeCell ref="AJ40:AL40"/>
    <mergeCell ref="AM40:AO40"/>
    <mergeCell ref="A40:H40"/>
    <mergeCell ref="I40:K40"/>
    <mergeCell ref="L40:N40"/>
    <mergeCell ref="O40:Q40"/>
    <mergeCell ref="R40:T40"/>
    <mergeCell ref="U40:W40"/>
    <mergeCell ref="N41:N42"/>
    <mergeCell ref="O41:O42"/>
    <mergeCell ref="P41:P42"/>
    <mergeCell ref="Q41:Q42"/>
    <mergeCell ref="R41:R42"/>
    <mergeCell ref="S41:S42"/>
    <mergeCell ref="BH40:BJ40"/>
    <mergeCell ref="BK40:BM40"/>
    <mergeCell ref="A41:D42"/>
    <mergeCell ref="E41:F41"/>
    <mergeCell ref="G41:H41"/>
    <mergeCell ref="I41:I42"/>
    <mergeCell ref="J41:J42"/>
    <mergeCell ref="K41:K42"/>
    <mergeCell ref="L41:L42"/>
    <mergeCell ref="M41:M42"/>
    <mergeCell ref="AP40:AR40"/>
    <mergeCell ref="AS40:AU40"/>
    <mergeCell ref="AV40:AX40"/>
    <mergeCell ref="AY40:BA40"/>
    <mergeCell ref="BB40:BD40"/>
    <mergeCell ref="BE40:BG40"/>
    <mergeCell ref="X40:Z40"/>
    <mergeCell ref="AA40:AC40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BJ41:BJ42"/>
    <mergeCell ref="BK41:BK42"/>
    <mergeCell ref="BL41:BL42"/>
    <mergeCell ref="BM41:BM42"/>
    <mergeCell ref="A43:A44"/>
    <mergeCell ref="A45:A53"/>
    <mergeCell ref="B45:B50"/>
    <mergeCell ref="B51:B53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X59:Z59"/>
    <mergeCell ref="A60:C61"/>
    <mergeCell ref="D60:D61"/>
    <mergeCell ref="E60:H61"/>
    <mergeCell ref="I60:I61"/>
    <mergeCell ref="J60:J61"/>
    <mergeCell ref="K60:K61"/>
    <mergeCell ref="L60:L61"/>
    <mergeCell ref="M60:M61"/>
    <mergeCell ref="N60:N61"/>
    <mergeCell ref="A59:H59"/>
    <mergeCell ref="I59:K59"/>
    <mergeCell ref="L59:N59"/>
    <mergeCell ref="O59:Q59"/>
    <mergeCell ref="R59:T59"/>
    <mergeCell ref="U59:W59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5:K65"/>
    <mergeCell ref="L65:N65"/>
    <mergeCell ref="O65:Q65"/>
    <mergeCell ref="R65:T65"/>
    <mergeCell ref="U65:W65"/>
    <mergeCell ref="X65:Z65"/>
    <mergeCell ref="A62:C68"/>
    <mergeCell ref="D62:D68"/>
    <mergeCell ref="E62:F64"/>
    <mergeCell ref="G62:H62"/>
    <mergeCell ref="G63:H63"/>
    <mergeCell ref="G64:H64"/>
    <mergeCell ref="E65:F67"/>
    <mergeCell ref="G65:H65"/>
    <mergeCell ref="G66:H66"/>
    <mergeCell ref="G67:H67"/>
    <mergeCell ref="I67:K67"/>
    <mergeCell ref="L67:N67"/>
    <mergeCell ref="O67:Q67"/>
    <mergeCell ref="R67:T67"/>
    <mergeCell ref="U67:W67"/>
    <mergeCell ref="X67:Z67"/>
    <mergeCell ref="I66:K66"/>
    <mergeCell ref="L66:N66"/>
    <mergeCell ref="O66:Q66"/>
    <mergeCell ref="R66:T66"/>
    <mergeCell ref="U66:W66"/>
    <mergeCell ref="X66:Z66"/>
    <mergeCell ref="X68:Z68"/>
    <mergeCell ref="A69:C75"/>
    <mergeCell ref="D69:D75"/>
    <mergeCell ref="E69:F71"/>
    <mergeCell ref="G69:H69"/>
    <mergeCell ref="G70:H70"/>
    <mergeCell ref="G71:H71"/>
    <mergeCell ref="E72:F74"/>
    <mergeCell ref="G72:H72"/>
    <mergeCell ref="I72:K72"/>
    <mergeCell ref="E68:H68"/>
    <mergeCell ref="I68:K68"/>
    <mergeCell ref="L68:N68"/>
    <mergeCell ref="O68:Q68"/>
    <mergeCell ref="R68:T68"/>
    <mergeCell ref="U68:W68"/>
    <mergeCell ref="L72:N72"/>
    <mergeCell ref="O72:Q72"/>
    <mergeCell ref="R72:T72"/>
    <mergeCell ref="U72:W72"/>
    <mergeCell ref="X72:Z72"/>
    <mergeCell ref="G73:H73"/>
    <mergeCell ref="I73:K73"/>
    <mergeCell ref="L73:N73"/>
    <mergeCell ref="O73:Q73"/>
    <mergeCell ref="R73:T73"/>
    <mergeCell ref="U73:W73"/>
    <mergeCell ref="X73:Z73"/>
    <mergeCell ref="G74:H74"/>
    <mergeCell ref="I74:K74"/>
    <mergeCell ref="L74:N74"/>
    <mergeCell ref="O74:Q74"/>
    <mergeCell ref="R74:T74"/>
    <mergeCell ref="U74:W74"/>
    <mergeCell ref="X74:Z74"/>
    <mergeCell ref="X75:Z75"/>
    <mergeCell ref="A76:C81"/>
    <mergeCell ref="D76:D81"/>
    <mergeCell ref="E76:F78"/>
    <mergeCell ref="G76:H78"/>
    <mergeCell ref="I76:I78"/>
    <mergeCell ref="J76:J78"/>
    <mergeCell ref="K76:K78"/>
    <mergeCell ref="L76:L78"/>
    <mergeCell ref="M76:M78"/>
    <mergeCell ref="E75:H75"/>
    <mergeCell ref="I75:K75"/>
    <mergeCell ref="L75:N75"/>
    <mergeCell ref="O75:Q75"/>
    <mergeCell ref="R75:T75"/>
    <mergeCell ref="U75:W75"/>
    <mergeCell ref="Z76:Z78"/>
    <mergeCell ref="E79:F81"/>
    <mergeCell ref="G79:H81"/>
    <mergeCell ref="I79:K81"/>
    <mergeCell ref="L79:N81"/>
    <mergeCell ref="O79:Q81"/>
    <mergeCell ref="R79:T81"/>
    <mergeCell ref="U79:W81"/>
    <mergeCell ref="E82:F84"/>
    <mergeCell ref="G82:H84"/>
    <mergeCell ref="X79:Z81"/>
    <mergeCell ref="T76:T78"/>
    <mergeCell ref="U76:U78"/>
    <mergeCell ref="V76:V78"/>
    <mergeCell ref="W76:W78"/>
    <mergeCell ref="X76:X78"/>
    <mergeCell ref="Y76:Y78"/>
    <mergeCell ref="N76:N78"/>
    <mergeCell ref="O76:O78"/>
    <mergeCell ref="P76:P78"/>
    <mergeCell ref="Q76:Q78"/>
    <mergeCell ref="R76:R78"/>
    <mergeCell ref="S76:S78"/>
    <mergeCell ref="O85:Q87"/>
    <mergeCell ref="R85:T87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A94:H94"/>
    <mergeCell ref="I94:K94"/>
    <mergeCell ref="L94:N94"/>
    <mergeCell ref="O94:Q94"/>
    <mergeCell ref="R94:T94"/>
    <mergeCell ref="U94:W94"/>
    <mergeCell ref="U85:W87"/>
    <mergeCell ref="X85:Z87"/>
    <mergeCell ref="A88:D90"/>
    <mergeCell ref="E88:H88"/>
    <mergeCell ref="E89:H89"/>
    <mergeCell ref="E90:H90"/>
    <mergeCell ref="A82:C87"/>
    <mergeCell ref="D82:D87"/>
    <mergeCell ref="I82:I84"/>
    <mergeCell ref="J82:J84"/>
    <mergeCell ref="W82:W84"/>
    <mergeCell ref="X82:X84"/>
    <mergeCell ref="Y82:Y84"/>
    <mergeCell ref="Z82:Z84"/>
    <mergeCell ref="E85:F87"/>
    <mergeCell ref="G85:H87"/>
    <mergeCell ref="I85:K87"/>
    <mergeCell ref="L85:N87"/>
    <mergeCell ref="Y95:Y96"/>
    <mergeCell ref="Z95:Z96"/>
    <mergeCell ref="O95:O96"/>
    <mergeCell ref="P95:P96"/>
    <mergeCell ref="Q95:Q96"/>
    <mergeCell ref="R95:R96"/>
    <mergeCell ref="S95:S96"/>
    <mergeCell ref="T95:T96"/>
    <mergeCell ref="X94:Z94"/>
    <mergeCell ref="A97:A98"/>
    <mergeCell ref="A99:A107"/>
    <mergeCell ref="B99:B104"/>
    <mergeCell ref="B105:B107"/>
    <mergeCell ref="A111:U112"/>
    <mergeCell ref="U95:U96"/>
    <mergeCell ref="V95:V96"/>
    <mergeCell ref="W95:W96"/>
    <mergeCell ref="X95:X96"/>
    <mergeCell ref="A95:D96"/>
    <mergeCell ref="E95:F95"/>
    <mergeCell ref="G95:H95"/>
    <mergeCell ref="I95:I96"/>
    <mergeCell ref="J95:J96"/>
    <mergeCell ref="K95:K96"/>
    <mergeCell ref="L95:L96"/>
    <mergeCell ref="M95:M96"/>
    <mergeCell ref="N95:N96"/>
  </mergeCells>
  <printOptions horizontalCentered="1"/>
  <pageMargins left="0" right="0" top="0.78740157480314965" bottom="0" header="0" footer="0"/>
  <pageSetup paperSize="8" scale="2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58"/>
  <sheetViews>
    <sheetView view="pageBreakPreview" zoomScale="55" zoomScaleNormal="100" zoomScaleSheetLayoutView="55" workbookViewId="0">
      <pane xSplit="8" ySplit="6" topLeftCell="I7" activePane="bottomRight" state="frozen"/>
      <selection pane="topRight" activeCell="I1" sqref="I1"/>
      <selection pane="bottomLeft" activeCell="A6" sqref="A6"/>
      <selection pane="bottomRight" activeCell="M40" sqref="M40:M41"/>
    </sheetView>
  </sheetViews>
  <sheetFormatPr defaultRowHeight="16.5" x14ac:dyDescent="0.25"/>
  <cols>
    <col min="1" max="2" width="3.28515625" style="659" customWidth="1"/>
    <col min="3" max="3" width="8.140625" style="659" customWidth="1"/>
    <col min="4" max="4" width="25" style="659" customWidth="1"/>
    <col min="5" max="8" width="7.85546875" style="659" customWidth="1"/>
    <col min="9" max="65" width="10.42578125" style="660" customWidth="1"/>
    <col min="66" max="256" width="9.140625" style="591"/>
    <col min="257" max="258" width="3.28515625" style="591" customWidth="1"/>
    <col min="259" max="259" width="8.140625" style="591" customWidth="1"/>
    <col min="260" max="260" width="25" style="591" customWidth="1"/>
    <col min="261" max="264" width="7.85546875" style="591" customWidth="1"/>
    <col min="265" max="321" width="10.42578125" style="591" customWidth="1"/>
    <col min="322" max="512" width="9.140625" style="591"/>
    <col min="513" max="514" width="3.28515625" style="591" customWidth="1"/>
    <col min="515" max="515" width="8.140625" style="591" customWidth="1"/>
    <col min="516" max="516" width="25" style="591" customWidth="1"/>
    <col min="517" max="520" width="7.85546875" style="591" customWidth="1"/>
    <col min="521" max="577" width="10.42578125" style="591" customWidth="1"/>
    <col min="578" max="768" width="9.140625" style="591"/>
    <col min="769" max="770" width="3.28515625" style="591" customWidth="1"/>
    <col min="771" max="771" width="8.140625" style="591" customWidth="1"/>
    <col min="772" max="772" width="25" style="591" customWidth="1"/>
    <col min="773" max="776" width="7.85546875" style="591" customWidth="1"/>
    <col min="777" max="833" width="10.42578125" style="591" customWidth="1"/>
    <col min="834" max="1024" width="9.140625" style="591"/>
    <col min="1025" max="1026" width="3.28515625" style="591" customWidth="1"/>
    <col min="1027" max="1027" width="8.140625" style="591" customWidth="1"/>
    <col min="1028" max="1028" width="25" style="591" customWidth="1"/>
    <col min="1029" max="1032" width="7.85546875" style="591" customWidth="1"/>
    <col min="1033" max="1089" width="10.42578125" style="591" customWidth="1"/>
    <col min="1090" max="1280" width="9.140625" style="591"/>
    <col min="1281" max="1282" width="3.28515625" style="591" customWidth="1"/>
    <col min="1283" max="1283" width="8.140625" style="591" customWidth="1"/>
    <col min="1284" max="1284" width="25" style="591" customWidth="1"/>
    <col min="1285" max="1288" width="7.85546875" style="591" customWidth="1"/>
    <col min="1289" max="1345" width="10.42578125" style="591" customWidth="1"/>
    <col min="1346" max="1536" width="9.140625" style="591"/>
    <col min="1537" max="1538" width="3.28515625" style="591" customWidth="1"/>
    <col min="1539" max="1539" width="8.140625" style="591" customWidth="1"/>
    <col min="1540" max="1540" width="25" style="591" customWidth="1"/>
    <col min="1541" max="1544" width="7.85546875" style="591" customWidth="1"/>
    <col min="1545" max="1601" width="10.42578125" style="591" customWidth="1"/>
    <col min="1602" max="1792" width="9.140625" style="591"/>
    <col min="1793" max="1794" width="3.28515625" style="591" customWidth="1"/>
    <col min="1795" max="1795" width="8.140625" style="591" customWidth="1"/>
    <col min="1796" max="1796" width="25" style="591" customWidth="1"/>
    <col min="1797" max="1800" width="7.85546875" style="591" customWidth="1"/>
    <col min="1801" max="1857" width="10.42578125" style="591" customWidth="1"/>
    <col min="1858" max="2048" width="9.140625" style="591"/>
    <col min="2049" max="2050" width="3.28515625" style="591" customWidth="1"/>
    <col min="2051" max="2051" width="8.140625" style="591" customWidth="1"/>
    <col min="2052" max="2052" width="25" style="591" customWidth="1"/>
    <col min="2053" max="2056" width="7.85546875" style="591" customWidth="1"/>
    <col min="2057" max="2113" width="10.42578125" style="591" customWidth="1"/>
    <col min="2114" max="2304" width="9.140625" style="591"/>
    <col min="2305" max="2306" width="3.28515625" style="591" customWidth="1"/>
    <col min="2307" max="2307" width="8.140625" style="591" customWidth="1"/>
    <col min="2308" max="2308" width="25" style="591" customWidth="1"/>
    <col min="2309" max="2312" width="7.85546875" style="591" customWidth="1"/>
    <col min="2313" max="2369" width="10.42578125" style="591" customWidth="1"/>
    <col min="2370" max="2560" width="9.140625" style="591"/>
    <col min="2561" max="2562" width="3.28515625" style="591" customWidth="1"/>
    <col min="2563" max="2563" width="8.140625" style="591" customWidth="1"/>
    <col min="2564" max="2564" width="25" style="591" customWidth="1"/>
    <col min="2565" max="2568" width="7.85546875" style="591" customWidth="1"/>
    <col min="2569" max="2625" width="10.42578125" style="591" customWidth="1"/>
    <col min="2626" max="2816" width="9.140625" style="591"/>
    <col min="2817" max="2818" width="3.28515625" style="591" customWidth="1"/>
    <col min="2819" max="2819" width="8.140625" style="591" customWidth="1"/>
    <col min="2820" max="2820" width="25" style="591" customWidth="1"/>
    <col min="2821" max="2824" width="7.85546875" style="591" customWidth="1"/>
    <col min="2825" max="2881" width="10.42578125" style="591" customWidth="1"/>
    <col min="2882" max="3072" width="9.140625" style="591"/>
    <col min="3073" max="3074" width="3.28515625" style="591" customWidth="1"/>
    <col min="3075" max="3075" width="8.140625" style="591" customWidth="1"/>
    <col min="3076" max="3076" width="25" style="591" customWidth="1"/>
    <col min="3077" max="3080" width="7.85546875" style="591" customWidth="1"/>
    <col min="3081" max="3137" width="10.42578125" style="591" customWidth="1"/>
    <col min="3138" max="3328" width="9.140625" style="591"/>
    <col min="3329" max="3330" width="3.28515625" style="591" customWidth="1"/>
    <col min="3331" max="3331" width="8.140625" style="591" customWidth="1"/>
    <col min="3332" max="3332" width="25" style="591" customWidth="1"/>
    <col min="3333" max="3336" width="7.85546875" style="591" customWidth="1"/>
    <col min="3337" max="3393" width="10.42578125" style="591" customWidth="1"/>
    <col min="3394" max="3584" width="9.140625" style="591"/>
    <col min="3585" max="3586" width="3.28515625" style="591" customWidth="1"/>
    <col min="3587" max="3587" width="8.140625" style="591" customWidth="1"/>
    <col min="3588" max="3588" width="25" style="591" customWidth="1"/>
    <col min="3589" max="3592" width="7.85546875" style="591" customWidth="1"/>
    <col min="3593" max="3649" width="10.42578125" style="591" customWidth="1"/>
    <col min="3650" max="3840" width="9.140625" style="591"/>
    <col min="3841" max="3842" width="3.28515625" style="591" customWidth="1"/>
    <col min="3843" max="3843" width="8.140625" style="591" customWidth="1"/>
    <col min="3844" max="3844" width="25" style="591" customWidth="1"/>
    <col min="3845" max="3848" width="7.85546875" style="591" customWidth="1"/>
    <col min="3849" max="3905" width="10.42578125" style="591" customWidth="1"/>
    <col min="3906" max="4096" width="9.140625" style="591"/>
    <col min="4097" max="4098" width="3.28515625" style="591" customWidth="1"/>
    <col min="4099" max="4099" width="8.140625" style="591" customWidth="1"/>
    <col min="4100" max="4100" width="25" style="591" customWidth="1"/>
    <col min="4101" max="4104" width="7.85546875" style="591" customWidth="1"/>
    <col min="4105" max="4161" width="10.42578125" style="591" customWidth="1"/>
    <col min="4162" max="4352" width="9.140625" style="591"/>
    <col min="4353" max="4354" width="3.28515625" style="591" customWidth="1"/>
    <col min="4355" max="4355" width="8.140625" style="591" customWidth="1"/>
    <col min="4356" max="4356" width="25" style="591" customWidth="1"/>
    <col min="4357" max="4360" width="7.85546875" style="591" customWidth="1"/>
    <col min="4361" max="4417" width="10.42578125" style="591" customWidth="1"/>
    <col min="4418" max="4608" width="9.140625" style="591"/>
    <col min="4609" max="4610" width="3.28515625" style="591" customWidth="1"/>
    <col min="4611" max="4611" width="8.140625" style="591" customWidth="1"/>
    <col min="4612" max="4612" width="25" style="591" customWidth="1"/>
    <col min="4613" max="4616" width="7.85546875" style="591" customWidth="1"/>
    <col min="4617" max="4673" width="10.42578125" style="591" customWidth="1"/>
    <col min="4674" max="4864" width="9.140625" style="591"/>
    <col min="4865" max="4866" width="3.28515625" style="591" customWidth="1"/>
    <col min="4867" max="4867" width="8.140625" style="591" customWidth="1"/>
    <col min="4868" max="4868" width="25" style="591" customWidth="1"/>
    <col min="4869" max="4872" width="7.85546875" style="591" customWidth="1"/>
    <col min="4873" max="4929" width="10.42578125" style="591" customWidth="1"/>
    <col min="4930" max="5120" width="9.140625" style="591"/>
    <col min="5121" max="5122" width="3.28515625" style="591" customWidth="1"/>
    <col min="5123" max="5123" width="8.140625" style="591" customWidth="1"/>
    <col min="5124" max="5124" width="25" style="591" customWidth="1"/>
    <col min="5125" max="5128" width="7.85546875" style="591" customWidth="1"/>
    <col min="5129" max="5185" width="10.42578125" style="591" customWidth="1"/>
    <col min="5186" max="5376" width="9.140625" style="591"/>
    <col min="5377" max="5378" width="3.28515625" style="591" customWidth="1"/>
    <col min="5379" max="5379" width="8.140625" style="591" customWidth="1"/>
    <col min="5380" max="5380" width="25" style="591" customWidth="1"/>
    <col min="5381" max="5384" width="7.85546875" style="591" customWidth="1"/>
    <col min="5385" max="5441" width="10.42578125" style="591" customWidth="1"/>
    <col min="5442" max="5632" width="9.140625" style="591"/>
    <col min="5633" max="5634" width="3.28515625" style="591" customWidth="1"/>
    <col min="5635" max="5635" width="8.140625" style="591" customWidth="1"/>
    <col min="5636" max="5636" width="25" style="591" customWidth="1"/>
    <col min="5637" max="5640" width="7.85546875" style="591" customWidth="1"/>
    <col min="5641" max="5697" width="10.42578125" style="591" customWidth="1"/>
    <col min="5698" max="5888" width="9.140625" style="591"/>
    <col min="5889" max="5890" width="3.28515625" style="591" customWidth="1"/>
    <col min="5891" max="5891" width="8.140625" style="591" customWidth="1"/>
    <col min="5892" max="5892" width="25" style="591" customWidth="1"/>
    <col min="5893" max="5896" width="7.85546875" style="591" customWidth="1"/>
    <col min="5897" max="5953" width="10.42578125" style="591" customWidth="1"/>
    <col min="5954" max="6144" width="9.140625" style="591"/>
    <col min="6145" max="6146" width="3.28515625" style="591" customWidth="1"/>
    <col min="6147" max="6147" width="8.140625" style="591" customWidth="1"/>
    <col min="6148" max="6148" width="25" style="591" customWidth="1"/>
    <col min="6149" max="6152" width="7.85546875" style="591" customWidth="1"/>
    <col min="6153" max="6209" width="10.42578125" style="591" customWidth="1"/>
    <col min="6210" max="6400" width="9.140625" style="591"/>
    <col min="6401" max="6402" width="3.28515625" style="591" customWidth="1"/>
    <col min="6403" max="6403" width="8.140625" style="591" customWidth="1"/>
    <col min="6404" max="6404" width="25" style="591" customWidth="1"/>
    <col min="6405" max="6408" width="7.85546875" style="591" customWidth="1"/>
    <col min="6409" max="6465" width="10.42578125" style="591" customWidth="1"/>
    <col min="6466" max="6656" width="9.140625" style="591"/>
    <col min="6657" max="6658" width="3.28515625" style="591" customWidth="1"/>
    <col min="6659" max="6659" width="8.140625" style="591" customWidth="1"/>
    <col min="6660" max="6660" width="25" style="591" customWidth="1"/>
    <col min="6661" max="6664" width="7.85546875" style="591" customWidth="1"/>
    <col min="6665" max="6721" width="10.42578125" style="591" customWidth="1"/>
    <col min="6722" max="6912" width="9.140625" style="591"/>
    <col min="6913" max="6914" width="3.28515625" style="591" customWidth="1"/>
    <col min="6915" max="6915" width="8.140625" style="591" customWidth="1"/>
    <col min="6916" max="6916" width="25" style="591" customWidth="1"/>
    <col min="6917" max="6920" width="7.85546875" style="591" customWidth="1"/>
    <col min="6921" max="6977" width="10.42578125" style="591" customWidth="1"/>
    <col min="6978" max="7168" width="9.140625" style="591"/>
    <col min="7169" max="7170" width="3.28515625" style="591" customWidth="1"/>
    <col min="7171" max="7171" width="8.140625" style="591" customWidth="1"/>
    <col min="7172" max="7172" width="25" style="591" customWidth="1"/>
    <col min="7173" max="7176" width="7.85546875" style="591" customWidth="1"/>
    <col min="7177" max="7233" width="10.42578125" style="591" customWidth="1"/>
    <col min="7234" max="7424" width="9.140625" style="591"/>
    <col min="7425" max="7426" width="3.28515625" style="591" customWidth="1"/>
    <col min="7427" max="7427" width="8.140625" style="591" customWidth="1"/>
    <col min="7428" max="7428" width="25" style="591" customWidth="1"/>
    <col min="7429" max="7432" width="7.85546875" style="591" customWidth="1"/>
    <col min="7433" max="7489" width="10.42578125" style="591" customWidth="1"/>
    <col min="7490" max="7680" width="9.140625" style="591"/>
    <col min="7681" max="7682" width="3.28515625" style="591" customWidth="1"/>
    <col min="7683" max="7683" width="8.140625" style="591" customWidth="1"/>
    <col min="7684" max="7684" width="25" style="591" customWidth="1"/>
    <col min="7685" max="7688" width="7.85546875" style="591" customWidth="1"/>
    <col min="7689" max="7745" width="10.42578125" style="591" customWidth="1"/>
    <col min="7746" max="7936" width="9.140625" style="591"/>
    <col min="7937" max="7938" width="3.28515625" style="591" customWidth="1"/>
    <col min="7939" max="7939" width="8.140625" style="591" customWidth="1"/>
    <col min="7940" max="7940" width="25" style="591" customWidth="1"/>
    <col min="7941" max="7944" width="7.85546875" style="591" customWidth="1"/>
    <col min="7945" max="8001" width="10.42578125" style="591" customWidth="1"/>
    <col min="8002" max="8192" width="9.140625" style="591"/>
    <col min="8193" max="8194" width="3.28515625" style="591" customWidth="1"/>
    <col min="8195" max="8195" width="8.140625" style="591" customWidth="1"/>
    <col min="8196" max="8196" width="25" style="591" customWidth="1"/>
    <col min="8197" max="8200" width="7.85546875" style="591" customWidth="1"/>
    <col min="8201" max="8257" width="10.42578125" style="591" customWidth="1"/>
    <col min="8258" max="8448" width="9.140625" style="591"/>
    <col min="8449" max="8450" width="3.28515625" style="591" customWidth="1"/>
    <col min="8451" max="8451" width="8.140625" style="591" customWidth="1"/>
    <col min="8452" max="8452" width="25" style="591" customWidth="1"/>
    <col min="8453" max="8456" width="7.85546875" style="591" customWidth="1"/>
    <col min="8457" max="8513" width="10.42578125" style="591" customWidth="1"/>
    <col min="8514" max="8704" width="9.140625" style="591"/>
    <col min="8705" max="8706" width="3.28515625" style="591" customWidth="1"/>
    <col min="8707" max="8707" width="8.140625" style="591" customWidth="1"/>
    <col min="8708" max="8708" width="25" style="591" customWidth="1"/>
    <col min="8709" max="8712" width="7.85546875" style="591" customWidth="1"/>
    <col min="8713" max="8769" width="10.42578125" style="591" customWidth="1"/>
    <col min="8770" max="8960" width="9.140625" style="591"/>
    <col min="8961" max="8962" width="3.28515625" style="591" customWidth="1"/>
    <col min="8963" max="8963" width="8.140625" style="591" customWidth="1"/>
    <col min="8964" max="8964" width="25" style="591" customWidth="1"/>
    <col min="8965" max="8968" width="7.85546875" style="591" customWidth="1"/>
    <col min="8969" max="9025" width="10.42578125" style="591" customWidth="1"/>
    <col min="9026" max="9216" width="9.140625" style="591"/>
    <col min="9217" max="9218" width="3.28515625" style="591" customWidth="1"/>
    <col min="9219" max="9219" width="8.140625" style="591" customWidth="1"/>
    <col min="9220" max="9220" width="25" style="591" customWidth="1"/>
    <col min="9221" max="9224" width="7.85546875" style="591" customWidth="1"/>
    <col min="9225" max="9281" width="10.42578125" style="591" customWidth="1"/>
    <col min="9282" max="9472" width="9.140625" style="591"/>
    <col min="9473" max="9474" width="3.28515625" style="591" customWidth="1"/>
    <col min="9475" max="9475" width="8.140625" style="591" customWidth="1"/>
    <col min="9476" max="9476" width="25" style="591" customWidth="1"/>
    <col min="9477" max="9480" width="7.85546875" style="591" customWidth="1"/>
    <col min="9481" max="9537" width="10.42578125" style="591" customWidth="1"/>
    <col min="9538" max="9728" width="9.140625" style="591"/>
    <col min="9729" max="9730" width="3.28515625" style="591" customWidth="1"/>
    <col min="9731" max="9731" width="8.140625" style="591" customWidth="1"/>
    <col min="9732" max="9732" width="25" style="591" customWidth="1"/>
    <col min="9733" max="9736" width="7.85546875" style="591" customWidth="1"/>
    <col min="9737" max="9793" width="10.42578125" style="591" customWidth="1"/>
    <col min="9794" max="9984" width="9.140625" style="591"/>
    <col min="9985" max="9986" width="3.28515625" style="591" customWidth="1"/>
    <col min="9987" max="9987" width="8.140625" style="591" customWidth="1"/>
    <col min="9988" max="9988" width="25" style="591" customWidth="1"/>
    <col min="9989" max="9992" width="7.85546875" style="591" customWidth="1"/>
    <col min="9993" max="10049" width="10.42578125" style="591" customWidth="1"/>
    <col min="10050" max="10240" width="9.140625" style="591"/>
    <col min="10241" max="10242" width="3.28515625" style="591" customWidth="1"/>
    <col min="10243" max="10243" width="8.140625" style="591" customWidth="1"/>
    <col min="10244" max="10244" width="25" style="591" customWidth="1"/>
    <col min="10245" max="10248" width="7.85546875" style="591" customWidth="1"/>
    <col min="10249" max="10305" width="10.42578125" style="591" customWidth="1"/>
    <col min="10306" max="10496" width="9.140625" style="591"/>
    <col min="10497" max="10498" width="3.28515625" style="591" customWidth="1"/>
    <col min="10499" max="10499" width="8.140625" style="591" customWidth="1"/>
    <col min="10500" max="10500" width="25" style="591" customWidth="1"/>
    <col min="10501" max="10504" width="7.85546875" style="591" customWidth="1"/>
    <col min="10505" max="10561" width="10.42578125" style="591" customWidth="1"/>
    <col min="10562" max="10752" width="9.140625" style="591"/>
    <col min="10753" max="10754" width="3.28515625" style="591" customWidth="1"/>
    <col min="10755" max="10755" width="8.140625" style="591" customWidth="1"/>
    <col min="10756" max="10756" width="25" style="591" customWidth="1"/>
    <col min="10757" max="10760" width="7.85546875" style="591" customWidth="1"/>
    <col min="10761" max="10817" width="10.42578125" style="591" customWidth="1"/>
    <col min="10818" max="11008" width="9.140625" style="591"/>
    <col min="11009" max="11010" width="3.28515625" style="591" customWidth="1"/>
    <col min="11011" max="11011" width="8.140625" style="591" customWidth="1"/>
    <col min="11012" max="11012" width="25" style="591" customWidth="1"/>
    <col min="11013" max="11016" width="7.85546875" style="591" customWidth="1"/>
    <col min="11017" max="11073" width="10.42578125" style="591" customWidth="1"/>
    <col min="11074" max="11264" width="9.140625" style="591"/>
    <col min="11265" max="11266" width="3.28515625" style="591" customWidth="1"/>
    <col min="11267" max="11267" width="8.140625" style="591" customWidth="1"/>
    <col min="11268" max="11268" width="25" style="591" customWidth="1"/>
    <col min="11269" max="11272" width="7.85546875" style="591" customWidth="1"/>
    <col min="11273" max="11329" width="10.42578125" style="591" customWidth="1"/>
    <col min="11330" max="11520" width="9.140625" style="591"/>
    <col min="11521" max="11522" width="3.28515625" style="591" customWidth="1"/>
    <col min="11523" max="11523" width="8.140625" style="591" customWidth="1"/>
    <col min="11524" max="11524" width="25" style="591" customWidth="1"/>
    <col min="11525" max="11528" width="7.85546875" style="591" customWidth="1"/>
    <col min="11529" max="11585" width="10.42578125" style="591" customWidth="1"/>
    <col min="11586" max="11776" width="9.140625" style="591"/>
    <col min="11777" max="11778" width="3.28515625" style="591" customWidth="1"/>
    <col min="11779" max="11779" width="8.140625" style="591" customWidth="1"/>
    <col min="11780" max="11780" width="25" style="591" customWidth="1"/>
    <col min="11781" max="11784" width="7.85546875" style="591" customWidth="1"/>
    <col min="11785" max="11841" width="10.42578125" style="591" customWidth="1"/>
    <col min="11842" max="12032" width="9.140625" style="591"/>
    <col min="12033" max="12034" width="3.28515625" style="591" customWidth="1"/>
    <col min="12035" max="12035" width="8.140625" style="591" customWidth="1"/>
    <col min="12036" max="12036" width="25" style="591" customWidth="1"/>
    <col min="12037" max="12040" width="7.85546875" style="591" customWidth="1"/>
    <col min="12041" max="12097" width="10.42578125" style="591" customWidth="1"/>
    <col min="12098" max="12288" width="9.140625" style="591"/>
    <col min="12289" max="12290" width="3.28515625" style="591" customWidth="1"/>
    <col min="12291" max="12291" width="8.140625" style="591" customWidth="1"/>
    <col min="12292" max="12292" width="25" style="591" customWidth="1"/>
    <col min="12293" max="12296" width="7.85546875" style="591" customWidth="1"/>
    <col min="12297" max="12353" width="10.42578125" style="591" customWidth="1"/>
    <col min="12354" max="12544" width="9.140625" style="591"/>
    <col min="12545" max="12546" width="3.28515625" style="591" customWidth="1"/>
    <col min="12547" max="12547" width="8.140625" style="591" customWidth="1"/>
    <col min="12548" max="12548" width="25" style="591" customWidth="1"/>
    <col min="12549" max="12552" width="7.85546875" style="591" customWidth="1"/>
    <col min="12553" max="12609" width="10.42578125" style="591" customWidth="1"/>
    <col min="12610" max="12800" width="9.140625" style="591"/>
    <col min="12801" max="12802" width="3.28515625" style="591" customWidth="1"/>
    <col min="12803" max="12803" width="8.140625" style="591" customWidth="1"/>
    <col min="12804" max="12804" width="25" style="591" customWidth="1"/>
    <col min="12805" max="12808" width="7.85546875" style="591" customWidth="1"/>
    <col min="12809" max="12865" width="10.42578125" style="591" customWidth="1"/>
    <col min="12866" max="13056" width="9.140625" style="591"/>
    <col min="13057" max="13058" width="3.28515625" style="591" customWidth="1"/>
    <col min="13059" max="13059" width="8.140625" style="591" customWidth="1"/>
    <col min="13060" max="13060" width="25" style="591" customWidth="1"/>
    <col min="13061" max="13064" width="7.85546875" style="591" customWidth="1"/>
    <col min="13065" max="13121" width="10.42578125" style="591" customWidth="1"/>
    <col min="13122" max="13312" width="9.140625" style="591"/>
    <col min="13313" max="13314" width="3.28515625" style="591" customWidth="1"/>
    <col min="13315" max="13315" width="8.140625" style="591" customWidth="1"/>
    <col min="13316" max="13316" width="25" style="591" customWidth="1"/>
    <col min="13317" max="13320" width="7.85546875" style="591" customWidth="1"/>
    <col min="13321" max="13377" width="10.42578125" style="591" customWidth="1"/>
    <col min="13378" max="13568" width="9.140625" style="591"/>
    <col min="13569" max="13570" width="3.28515625" style="591" customWidth="1"/>
    <col min="13571" max="13571" width="8.140625" style="591" customWidth="1"/>
    <col min="13572" max="13572" width="25" style="591" customWidth="1"/>
    <col min="13573" max="13576" width="7.85546875" style="591" customWidth="1"/>
    <col min="13577" max="13633" width="10.42578125" style="591" customWidth="1"/>
    <col min="13634" max="13824" width="9.140625" style="591"/>
    <col min="13825" max="13826" width="3.28515625" style="591" customWidth="1"/>
    <col min="13827" max="13827" width="8.140625" style="591" customWidth="1"/>
    <col min="13828" max="13828" width="25" style="591" customWidth="1"/>
    <col min="13829" max="13832" width="7.85546875" style="591" customWidth="1"/>
    <col min="13833" max="13889" width="10.42578125" style="591" customWidth="1"/>
    <col min="13890" max="14080" width="9.140625" style="591"/>
    <col min="14081" max="14082" width="3.28515625" style="591" customWidth="1"/>
    <col min="14083" max="14083" width="8.140625" style="591" customWidth="1"/>
    <col min="14084" max="14084" width="25" style="591" customWidth="1"/>
    <col min="14085" max="14088" width="7.85546875" style="591" customWidth="1"/>
    <col min="14089" max="14145" width="10.42578125" style="591" customWidth="1"/>
    <col min="14146" max="14336" width="9.140625" style="591"/>
    <col min="14337" max="14338" width="3.28515625" style="591" customWidth="1"/>
    <col min="14339" max="14339" width="8.140625" style="591" customWidth="1"/>
    <col min="14340" max="14340" width="25" style="591" customWidth="1"/>
    <col min="14341" max="14344" width="7.85546875" style="591" customWidth="1"/>
    <col min="14345" max="14401" width="10.42578125" style="591" customWidth="1"/>
    <col min="14402" max="14592" width="9.140625" style="591"/>
    <col min="14593" max="14594" width="3.28515625" style="591" customWidth="1"/>
    <col min="14595" max="14595" width="8.140625" style="591" customWidth="1"/>
    <col min="14596" max="14596" width="25" style="591" customWidth="1"/>
    <col min="14597" max="14600" width="7.85546875" style="591" customWidth="1"/>
    <col min="14601" max="14657" width="10.42578125" style="591" customWidth="1"/>
    <col min="14658" max="14848" width="9.140625" style="591"/>
    <col min="14849" max="14850" width="3.28515625" style="591" customWidth="1"/>
    <col min="14851" max="14851" width="8.140625" style="591" customWidth="1"/>
    <col min="14852" max="14852" width="25" style="591" customWidth="1"/>
    <col min="14853" max="14856" width="7.85546875" style="591" customWidth="1"/>
    <col min="14857" max="14913" width="10.42578125" style="591" customWidth="1"/>
    <col min="14914" max="15104" width="9.140625" style="591"/>
    <col min="15105" max="15106" width="3.28515625" style="591" customWidth="1"/>
    <col min="15107" max="15107" width="8.140625" style="591" customWidth="1"/>
    <col min="15108" max="15108" width="25" style="591" customWidth="1"/>
    <col min="15109" max="15112" width="7.85546875" style="591" customWidth="1"/>
    <col min="15113" max="15169" width="10.42578125" style="591" customWidth="1"/>
    <col min="15170" max="15360" width="9.140625" style="591"/>
    <col min="15361" max="15362" width="3.28515625" style="591" customWidth="1"/>
    <col min="15363" max="15363" width="8.140625" style="591" customWidth="1"/>
    <col min="15364" max="15364" width="25" style="591" customWidth="1"/>
    <col min="15365" max="15368" width="7.85546875" style="591" customWidth="1"/>
    <col min="15369" max="15425" width="10.42578125" style="591" customWidth="1"/>
    <col min="15426" max="15616" width="9.140625" style="591"/>
    <col min="15617" max="15618" width="3.28515625" style="591" customWidth="1"/>
    <col min="15619" max="15619" width="8.140625" style="591" customWidth="1"/>
    <col min="15620" max="15620" width="25" style="591" customWidth="1"/>
    <col min="15621" max="15624" width="7.85546875" style="591" customWidth="1"/>
    <col min="15625" max="15681" width="10.42578125" style="591" customWidth="1"/>
    <col min="15682" max="15872" width="9.140625" style="591"/>
    <col min="15873" max="15874" width="3.28515625" style="591" customWidth="1"/>
    <col min="15875" max="15875" width="8.140625" style="591" customWidth="1"/>
    <col min="15876" max="15876" width="25" style="591" customWidth="1"/>
    <col min="15877" max="15880" width="7.85546875" style="591" customWidth="1"/>
    <col min="15881" max="15937" width="10.42578125" style="591" customWidth="1"/>
    <col min="15938" max="16128" width="9.140625" style="591"/>
    <col min="16129" max="16130" width="3.28515625" style="591" customWidth="1"/>
    <col min="16131" max="16131" width="8.140625" style="591" customWidth="1"/>
    <col min="16132" max="16132" width="25" style="591" customWidth="1"/>
    <col min="16133" max="16136" width="7.85546875" style="591" customWidth="1"/>
    <col min="16137" max="16193" width="10.42578125" style="591" customWidth="1"/>
    <col min="16194" max="16384" width="9.140625" style="591"/>
  </cols>
  <sheetData>
    <row r="1" spans="1:67" s="584" customFormat="1" ht="30.75" x14ac:dyDescent="0.45">
      <c r="A1" s="580" t="s">
        <v>0</v>
      </c>
      <c r="B1" s="580"/>
      <c r="C1" s="580"/>
      <c r="D1" s="580"/>
      <c r="E1" s="580"/>
      <c r="F1" s="580"/>
      <c r="G1" s="580"/>
      <c r="H1" s="581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2"/>
      <c r="BF1" s="582"/>
      <c r="BG1" s="582"/>
      <c r="BH1" s="582"/>
      <c r="BI1" s="582"/>
      <c r="BJ1" s="583"/>
      <c r="BK1" s="583"/>
      <c r="BM1" s="585" t="s">
        <v>1</v>
      </c>
    </row>
    <row r="2" spans="1:67" s="584" customFormat="1" ht="31.5" thickBot="1" x14ac:dyDescent="0.5">
      <c r="A2" s="586" t="s">
        <v>2</v>
      </c>
      <c r="B2" s="586"/>
      <c r="C2" s="586"/>
      <c r="D2" s="586"/>
      <c r="E2" s="586"/>
      <c r="F2" s="587"/>
      <c r="G2" s="1370" t="s">
        <v>131</v>
      </c>
      <c r="H2" s="1370"/>
      <c r="I2" s="1370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1371" t="s">
        <v>132</v>
      </c>
      <c r="BH2" s="1371"/>
      <c r="BI2" s="1371"/>
      <c r="BJ2" s="1371"/>
      <c r="BK2" s="1371"/>
      <c r="BL2" s="1371"/>
      <c r="BM2" s="1371"/>
    </row>
    <row r="3" spans="1:67" s="307" customFormat="1" ht="17.25" thickBot="1" x14ac:dyDescent="0.3">
      <c r="A3" s="304"/>
      <c r="B3" s="305"/>
      <c r="C3" s="305"/>
      <c r="D3" s="305"/>
      <c r="E3" s="305"/>
      <c r="F3" s="305"/>
      <c r="G3" s="305"/>
      <c r="H3" s="305"/>
      <c r="I3" s="564"/>
      <c r="J3" s="564"/>
      <c r="K3" s="588"/>
      <c r="L3" s="564"/>
      <c r="M3" s="564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90"/>
    </row>
    <row r="4" spans="1:67" ht="17.25" thickBot="1" x14ac:dyDescent="0.3">
      <c r="A4" s="1282" t="s">
        <v>5</v>
      </c>
      <c r="B4" s="1283"/>
      <c r="C4" s="1283"/>
      <c r="D4" s="1283"/>
      <c r="E4" s="1283"/>
      <c r="F4" s="1283"/>
      <c r="G4" s="1283"/>
      <c r="H4" s="1284"/>
      <c r="I4" s="1267" t="s">
        <v>133</v>
      </c>
      <c r="J4" s="1268"/>
      <c r="K4" s="1269"/>
      <c r="L4" s="1267" t="s">
        <v>134</v>
      </c>
      <c r="M4" s="1268"/>
      <c r="N4" s="1269"/>
      <c r="O4" s="1267" t="s">
        <v>135</v>
      </c>
      <c r="P4" s="1268"/>
      <c r="Q4" s="1269"/>
      <c r="R4" s="1267" t="s">
        <v>136</v>
      </c>
      <c r="S4" s="1268"/>
      <c r="T4" s="1269"/>
      <c r="U4" s="1267" t="s">
        <v>137</v>
      </c>
      <c r="V4" s="1268"/>
      <c r="W4" s="1269"/>
      <c r="X4" s="1267" t="s">
        <v>138</v>
      </c>
      <c r="Y4" s="1268"/>
      <c r="Z4" s="1269"/>
      <c r="AA4" s="1267" t="s">
        <v>139</v>
      </c>
      <c r="AB4" s="1268"/>
      <c r="AC4" s="1269"/>
      <c r="AD4" s="1267" t="s">
        <v>140</v>
      </c>
      <c r="AE4" s="1268"/>
      <c r="AF4" s="1269"/>
      <c r="AG4" s="1267" t="s">
        <v>141</v>
      </c>
      <c r="AH4" s="1268"/>
      <c r="AI4" s="1269"/>
      <c r="AJ4" s="1267" t="s">
        <v>142</v>
      </c>
      <c r="AK4" s="1268"/>
      <c r="AL4" s="1269"/>
      <c r="AM4" s="1267" t="s">
        <v>143</v>
      </c>
      <c r="AN4" s="1268"/>
      <c r="AO4" s="1269"/>
      <c r="AP4" s="1267" t="s">
        <v>144</v>
      </c>
      <c r="AQ4" s="1268"/>
      <c r="AR4" s="1269"/>
      <c r="AS4" s="1267" t="s">
        <v>145</v>
      </c>
      <c r="AT4" s="1268"/>
      <c r="AU4" s="1269"/>
      <c r="AV4" s="1267" t="s">
        <v>146</v>
      </c>
      <c r="AW4" s="1268"/>
      <c r="AX4" s="1269"/>
      <c r="AY4" s="1267" t="s">
        <v>147</v>
      </c>
      <c r="AZ4" s="1268"/>
      <c r="BA4" s="1269"/>
      <c r="BB4" s="1267" t="s">
        <v>148</v>
      </c>
      <c r="BC4" s="1268"/>
      <c r="BD4" s="1269"/>
      <c r="BE4" s="1267" t="s">
        <v>149</v>
      </c>
      <c r="BF4" s="1268"/>
      <c r="BG4" s="1269"/>
      <c r="BH4" s="1267" t="s">
        <v>150</v>
      </c>
      <c r="BI4" s="1268"/>
      <c r="BJ4" s="1269"/>
      <c r="BK4" s="1267" t="s">
        <v>151</v>
      </c>
      <c r="BL4" s="1268"/>
      <c r="BM4" s="1269"/>
    </row>
    <row r="5" spans="1:67" ht="16.5" customHeight="1" x14ac:dyDescent="0.2">
      <c r="A5" s="1354" t="s">
        <v>152</v>
      </c>
      <c r="B5" s="1355"/>
      <c r="C5" s="1356"/>
      <c r="D5" s="1360" t="s">
        <v>153</v>
      </c>
      <c r="E5" s="1362" t="s">
        <v>154</v>
      </c>
      <c r="F5" s="1363"/>
      <c r="G5" s="1363"/>
      <c r="H5" s="1364"/>
      <c r="I5" s="1251" t="s">
        <v>155</v>
      </c>
      <c r="J5" s="1253" t="s">
        <v>156</v>
      </c>
      <c r="K5" s="1255" t="s">
        <v>157</v>
      </c>
      <c r="L5" s="1251" t="s">
        <v>155</v>
      </c>
      <c r="M5" s="1253" t="s">
        <v>156</v>
      </c>
      <c r="N5" s="1255" t="s">
        <v>157</v>
      </c>
      <c r="O5" s="1251" t="s">
        <v>155</v>
      </c>
      <c r="P5" s="1253" t="s">
        <v>156</v>
      </c>
      <c r="Q5" s="1255" t="s">
        <v>157</v>
      </c>
      <c r="R5" s="1251" t="s">
        <v>155</v>
      </c>
      <c r="S5" s="1253" t="s">
        <v>156</v>
      </c>
      <c r="T5" s="1255" t="s">
        <v>157</v>
      </c>
      <c r="U5" s="1251" t="s">
        <v>155</v>
      </c>
      <c r="V5" s="1253" t="s">
        <v>156</v>
      </c>
      <c r="W5" s="1255" t="s">
        <v>157</v>
      </c>
      <c r="X5" s="1251" t="s">
        <v>155</v>
      </c>
      <c r="Y5" s="1253" t="s">
        <v>156</v>
      </c>
      <c r="Z5" s="1255" t="s">
        <v>157</v>
      </c>
      <c r="AA5" s="1251" t="s">
        <v>155</v>
      </c>
      <c r="AB5" s="1253" t="s">
        <v>156</v>
      </c>
      <c r="AC5" s="1255" t="s">
        <v>157</v>
      </c>
      <c r="AD5" s="1251" t="s">
        <v>155</v>
      </c>
      <c r="AE5" s="1253" t="s">
        <v>156</v>
      </c>
      <c r="AF5" s="1255" t="s">
        <v>157</v>
      </c>
      <c r="AG5" s="1251" t="s">
        <v>155</v>
      </c>
      <c r="AH5" s="1253" t="s">
        <v>156</v>
      </c>
      <c r="AI5" s="1255" t="s">
        <v>157</v>
      </c>
      <c r="AJ5" s="1251" t="s">
        <v>155</v>
      </c>
      <c r="AK5" s="1253" t="s">
        <v>156</v>
      </c>
      <c r="AL5" s="1255" t="s">
        <v>157</v>
      </c>
      <c r="AM5" s="1251" t="s">
        <v>155</v>
      </c>
      <c r="AN5" s="1253" t="s">
        <v>156</v>
      </c>
      <c r="AO5" s="1255" t="s">
        <v>157</v>
      </c>
      <c r="AP5" s="1251" t="s">
        <v>155</v>
      </c>
      <c r="AQ5" s="1253" t="s">
        <v>156</v>
      </c>
      <c r="AR5" s="1255" t="s">
        <v>157</v>
      </c>
      <c r="AS5" s="1251" t="s">
        <v>155</v>
      </c>
      <c r="AT5" s="1253" t="s">
        <v>156</v>
      </c>
      <c r="AU5" s="1255" t="s">
        <v>157</v>
      </c>
      <c r="AV5" s="1251" t="s">
        <v>155</v>
      </c>
      <c r="AW5" s="1253" t="s">
        <v>156</v>
      </c>
      <c r="AX5" s="1255" t="s">
        <v>157</v>
      </c>
      <c r="AY5" s="1251" t="s">
        <v>155</v>
      </c>
      <c r="AZ5" s="1253" t="s">
        <v>156</v>
      </c>
      <c r="BA5" s="1255" t="s">
        <v>157</v>
      </c>
      <c r="BB5" s="1251" t="s">
        <v>155</v>
      </c>
      <c r="BC5" s="1253" t="s">
        <v>156</v>
      </c>
      <c r="BD5" s="1255" t="s">
        <v>157</v>
      </c>
      <c r="BE5" s="1251" t="s">
        <v>155</v>
      </c>
      <c r="BF5" s="1253" t="s">
        <v>156</v>
      </c>
      <c r="BG5" s="1255" t="s">
        <v>157</v>
      </c>
      <c r="BH5" s="1251" t="s">
        <v>155</v>
      </c>
      <c r="BI5" s="1253" t="s">
        <v>156</v>
      </c>
      <c r="BJ5" s="1255" t="s">
        <v>157</v>
      </c>
      <c r="BK5" s="1251" t="s">
        <v>155</v>
      </c>
      <c r="BL5" s="1253" t="s">
        <v>156</v>
      </c>
      <c r="BM5" s="1255" t="s">
        <v>157</v>
      </c>
    </row>
    <row r="6" spans="1:67" ht="16.5" customHeight="1" thickBot="1" x14ac:dyDescent="0.25">
      <c r="A6" s="1357"/>
      <c r="B6" s="1358"/>
      <c r="C6" s="1359"/>
      <c r="D6" s="1361"/>
      <c r="E6" s="1365"/>
      <c r="F6" s="1366"/>
      <c r="G6" s="1366"/>
      <c r="H6" s="1367"/>
      <c r="I6" s="1353"/>
      <c r="J6" s="1351"/>
      <c r="K6" s="1352"/>
      <c r="L6" s="1353"/>
      <c r="M6" s="1351"/>
      <c r="N6" s="1352"/>
      <c r="O6" s="1353"/>
      <c r="P6" s="1351"/>
      <c r="Q6" s="1352"/>
      <c r="R6" s="1353"/>
      <c r="S6" s="1351"/>
      <c r="T6" s="1352"/>
      <c r="U6" s="1353"/>
      <c r="V6" s="1351"/>
      <c r="W6" s="1352"/>
      <c r="X6" s="1353"/>
      <c r="Y6" s="1351"/>
      <c r="Z6" s="1352"/>
      <c r="AA6" s="1353"/>
      <c r="AB6" s="1351"/>
      <c r="AC6" s="1352"/>
      <c r="AD6" s="1353"/>
      <c r="AE6" s="1351"/>
      <c r="AF6" s="1352"/>
      <c r="AG6" s="1353"/>
      <c r="AH6" s="1351"/>
      <c r="AI6" s="1352"/>
      <c r="AJ6" s="1353"/>
      <c r="AK6" s="1351"/>
      <c r="AL6" s="1352"/>
      <c r="AM6" s="1353"/>
      <c r="AN6" s="1351"/>
      <c r="AO6" s="1352"/>
      <c r="AP6" s="1353"/>
      <c r="AQ6" s="1351"/>
      <c r="AR6" s="1352"/>
      <c r="AS6" s="1353"/>
      <c r="AT6" s="1351"/>
      <c r="AU6" s="1352"/>
      <c r="AV6" s="1353"/>
      <c r="AW6" s="1351"/>
      <c r="AX6" s="1352"/>
      <c r="AY6" s="1353"/>
      <c r="AZ6" s="1351"/>
      <c r="BA6" s="1352"/>
      <c r="BB6" s="1353"/>
      <c r="BC6" s="1351"/>
      <c r="BD6" s="1352"/>
      <c r="BE6" s="1353"/>
      <c r="BF6" s="1351"/>
      <c r="BG6" s="1352"/>
      <c r="BH6" s="1353"/>
      <c r="BI6" s="1351"/>
      <c r="BJ6" s="1352"/>
      <c r="BK6" s="1353"/>
      <c r="BL6" s="1351"/>
      <c r="BM6" s="1352"/>
    </row>
    <row r="7" spans="1:67" ht="19.5" customHeight="1" x14ac:dyDescent="0.25">
      <c r="A7" s="1288" t="s">
        <v>35</v>
      </c>
      <c r="B7" s="1309"/>
      <c r="C7" s="1289"/>
      <c r="D7" s="1312">
        <v>40</v>
      </c>
      <c r="E7" s="1288" t="s">
        <v>37</v>
      </c>
      <c r="F7" s="1289"/>
      <c r="G7" s="1273" t="s">
        <v>158</v>
      </c>
      <c r="H7" s="1275"/>
      <c r="I7" s="592">
        <v>14.100271008919114</v>
      </c>
      <c r="J7" s="593">
        <v>2.6399999999975989</v>
      </c>
      <c r="K7" s="594">
        <v>1.3199999999987995</v>
      </c>
      <c r="L7" s="592">
        <v>14.666993189056676</v>
      </c>
      <c r="M7" s="593">
        <v>2.7719999999644642</v>
      </c>
      <c r="N7" s="594">
        <v>1.3199999999987995</v>
      </c>
      <c r="O7" s="592">
        <v>15.510298109778965</v>
      </c>
      <c r="P7" s="593">
        <v>2.9039999999913562</v>
      </c>
      <c r="Q7" s="594">
        <v>1.4519999999956781</v>
      </c>
      <c r="R7" s="592">
        <v>26.035581305220326</v>
      </c>
      <c r="S7" s="593">
        <v>5.0160000000014406</v>
      </c>
      <c r="T7" s="594">
        <v>2.2440000000069631</v>
      </c>
      <c r="U7" s="592">
        <v>8.1975827641551771</v>
      </c>
      <c r="V7" s="593">
        <v>1.58400000002257</v>
      </c>
      <c r="W7" s="594">
        <v>0.65999999999939973</v>
      </c>
      <c r="X7" s="592">
        <v>42.154858425641685</v>
      </c>
      <c r="Y7" s="593">
        <v>8.183999999986554</v>
      </c>
      <c r="Z7" s="594">
        <v>3.2999999999969987</v>
      </c>
      <c r="AA7" s="592">
        <v>31.148516746935549</v>
      </c>
      <c r="AB7" s="593">
        <v>6.0720000000364962</v>
      </c>
      <c r="AC7" s="594">
        <v>2.3760000000038417</v>
      </c>
      <c r="AD7" s="592">
        <v>27.529853855351483</v>
      </c>
      <c r="AE7" s="593">
        <v>5.4119999999620632</v>
      </c>
      <c r="AF7" s="594">
        <v>1.9799999999981992</v>
      </c>
      <c r="AG7" s="592">
        <v>18.155981144181013</v>
      </c>
      <c r="AH7" s="593">
        <v>3.5640000000057626</v>
      </c>
      <c r="AI7" s="594">
        <v>1.3199999999987995</v>
      </c>
      <c r="AJ7" s="592">
        <v>48.489353888350315</v>
      </c>
      <c r="AK7" s="593">
        <v>9.5040000000153668</v>
      </c>
      <c r="AL7" s="594">
        <v>3.5639999999907559</v>
      </c>
      <c r="AM7" s="592">
        <v>36.693229282449821</v>
      </c>
      <c r="AN7" s="593">
        <v>7.2599999999783904</v>
      </c>
      <c r="AO7" s="594">
        <v>2.5080000000007203</v>
      </c>
      <c r="AP7" s="592">
        <v>15.574258373467774</v>
      </c>
      <c r="AQ7" s="593">
        <v>3.0360000000182481</v>
      </c>
      <c r="AR7" s="594">
        <v>1.1880000000019209</v>
      </c>
      <c r="AS7" s="592">
        <v>42.884300080007456</v>
      </c>
      <c r="AT7" s="593">
        <v>8.4479999999803113</v>
      </c>
      <c r="AU7" s="594">
        <v>3.0360000000032414</v>
      </c>
      <c r="AV7" s="592">
        <v>31.148516746935549</v>
      </c>
      <c r="AW7" s="593">
        <v>6.0720000000364962</v>
      </c>
      <c r="AX7" s="594">
        <v>2.3760000000038417</v>
      </c>
      <c r="AY7" s="592">
        <v>35.503575222866573</v>
      </c>
      <c r="AZ7" s="593">
        <v>6.9959999999846332</v>
      </c>
      <c r="BA7" s="594">
        <v>2.5080000000007203</v>
      </c>
      <c r="BB7" s="592">
        <v>7.3807881727734292</v>
      </c>
      <c r="BC7" s="593">
        <v>1.4519999999956781</v>
      </c>
      <c r="BD7" s="594">
        <v>0.52799999998751446</v>
      </c>
      <c r="BE7" s="592">
        <v>31.516550288034317</v>
      </c>
      <c r="BF7" s="593">
        <v>6.2040000000033615</v>
      </c>
      <c r="BG7" s="594">
        <v>2.2440000000069631</v>
      </c>
      <c r="BH7" s="592">
        <v>39.085991930279938</v>
      </c>
      <c r="BI7" s="593">
        <v>7.7880000000259315</v>
      </c>
      <c r="BJ7" s="594">
        <v>2.5080000000007203</v>
      </c>
      <c r="BK7" s="592">
        <v>12.564283034125804</v>
      </c>
      <c r="BL7" s="593">
        <v>2.507999999970707</v>
      </c>
      <c r="BM7" s="594">
        <v>0.79199999999627835</v>
      </c>
      <c r="BO7" s="595"/>
    </row>
    <row r="8" spans="1:67" ht="19.5" customHeight="1" x14ac:dyDescent="0.25">
      <c r="A8" s="1290"/>
      <c r="B8" s="1310"/>
      <c r="C8" s="1291"/>
      <c r="D8" s="1313"/>
      <c r="E8" s="1290"/>
      <c r="F8" s="1291"/>
      <c r="G8" s="1276" t="s">
        <v>46</v>
      </c>
      <c r="H8" s="1278"/>
      <c r="I8" s="596">
        <v>52.225890342365233</v>
      </c>
      <c r="J8" s="597">
        <v>0.90000000001964509</v>
      </c>
      <c r="K8" s="598">
        <v>0.29999999999972715</v>
      </c>
      <c r="L8" s="596">
        <v>33.030553260986068</v>
      </c>
      <c r="M8" s="597">
        <v>0.59999999998581188</v>
      </c>
      <c r="N8" s="598">
        <v>0</v>
      </c>
      <c r="O8" s="596">
        <v>52.225890342365233</v>
      </c>
      <c r="P8" s="597">
        <v>0.90000000001964509</v>
      </c>
      <c r="Q8" s="598">
        <v>0.29999999999972715</v>
      </c>
      <c r="R8" s="596">
        <v>67.451831589277617</v>
      </c>
      <c r="S8" s="597">
        <v>1.1999999999989086</v>
      </c>
      <c r="T8" s="598">
        <v>0.29999999999972715</v>
      </c>
      <c r="U8" s="596">
        <v>33.030553260986068</v>
      </c>
      <c r="V8" s="597">
        <v>0.59999999998581188</v>
      </c>
      <c r="W8" s="598">
        <v>0</v>
      </c>
      <c r="X8" s="596">
        <v>73.858562427671544</v>
      </c>
      <c r="Y8" s="597">
        <v>1.1999999999989086</v>
      </c>
      <c r="Z8" s="598">
        <v>0.5999999999994543</v>
      </c>
      <c r="AA8" s="596">
        <v>84.211717813549853</v>
      </c>
      <c r="AB8" s="597">
        <v>1.500000000005457</v>
      </c>
      <c r="AC8" s="598">
        <v>0.29999999999972715</v>
      </c>
      <c r="AD8" s="596">
        <v>68.094229985365985</v>
      </c>
      <c r="AE8" s="597">
        <v>1.1999999999989086</v>
      </c>
      <c r="AF8" s="598">
        <v>0.29999999999972715</v>
      </c>
      <c r="AG8" s="596">
        <v>84.211717813549853</v>
      </c>
      <c r="AH8" s="597">
        <v>1.500000000005457</v>
      </c>
      <c r="AI8" s="598">
        <v>0.29999999999972715</v>
      </c>
      <c r="AJ8" s="596">
        <v>84.211717813549853</v>
      </c>
      <c r="AK8" s="597">
        <v>1.500000000005457</v>
      </c>
      <c r="AL8" s="598">
        <v>0.29999999999972715</v>
      </c>
      <c r="AM8" s="596">
        <v>100.45850586701623</v>
      </c>
      <c r="AN8" s="597">
        <v>1.7999999999847205</v>
      </c>
      <c r="AO8" s="598">
        <v>0.29999999999972715</v>
      </c>
      <c r="AP8" s="596">
        <v>52.225890340940261</v>
      </c>
      <c r="AQ8" s="597">
        <v>0.89999999999236024</v>
      </c>
      <c r="AR8" s="598">
        <v>0.29999999999972715</v>
      </c>
      <c r="AS8" s="596">
        <v>100.45850586849784</v>
      </c>
      <c r="AT8" s="597">
        <v>1.8000000000120053</v>
      </c>
      <c r="AU8" s="598">
        <v>0.29999999999972715</v>
      </c>
      <c r="AV8" s="596">
        <v>84.211717813549853</v>
      </c>
      <c r="AW8" s="597">
        <v>1.500000000005457</v>
      </c>
      <c r="AX8" s="598">
        <v>0.29999999999972715</v>
      </c>
      <c r="AY8" s="596">
        <v>104.45178068188052</v>
      </c>
      <c r="AZ8" s="597">
        <v>1.7999999999847205</v>
      </c>
      <c r="BA8" s="598">
        <v>0.5999999999994543</v>
      </c>
      <c r="BB8" s="596">
        <v>116.780640989757</v>
      </c>
      <c r="BC8" s="597">
        <v>2.1000000000185537</v>
      </c>
      <c r="BD8" s="598">
        <v>0.30000000000654836</v>
      </c>
      <c r="BE8" s="596">
        <v>33.030553260986068</v>
      </c>
      <c r="BF8" s="597">
        <v>0.59999999998581188</v>
      </c>
      <c r="BG8" s="598">
        <v>0</v>
      </c>
      <c r="BH8" s="596">
        <v>84.211717813549853</v>
      </c>
      <c r="BI8" s="597">
        <v>1.500000000005457</v>
      </c>
      <c r="BJ8" s="598">
        <v>0.29999999999972715</v>
      </c>
      <c r="BK8" s="596">
        <v>52.225890340940261</v>
      </c>
      <c r="BL8" s="597">
        <v>0.89999999999236024</v>
      </c>
      <c r="BM8" s="598">
        <v>0.29999999999972715</v>
      </c>
      <c r="BO8" s="595"/>
    </row>
    <row r="9" spans="1:67" ht="19.5" customHeight="1" thickBot="1" x14ac:dyDescent="0.3">
      <c r="A9" s="1290"/>
      <c r="B9" s="1310"/>
      <c r="C9" s="1291"/>
      <c r="D9" s="1313"/>
      <c r="E9" s="1292"/>
      <c r="F9" s="1293"/>
      <c r="G9" s="1279" t="s">
        <v>159</v>
      </c>
      <c r="H9" s="1281"/>
      <c r="I9" s="599">
        <v>221.91736164132701</v>
      </c>
      <c r="J9" s="600">
        <v>2.1000000000458385</v>
      </c>
      <c r="K9" s="601">
        <v>1.1999999999989086</v>
      </c>
      <c r="L9" s="599">
        <v>184.6464060677794</v>
      </c>
      <c r="M9" s="600">
        <v>1.7999999999847205</v>
      </c>
      <c r="N9" s="601">
        <v>0.89999999999236024</v>
      </c>
      <c r="O9" s="599">
        <v>246.19520809223849</v>
      </c>
      <c r="P9" s="600">
        <v>2.3999999999978172</v>
      </c>
      <c r="Q9" s="601">
        <v>1.1999999999989086</v>
      </c>
      <c r="R9" s="599">
        <v>369.29281213667844</v>
      </c>
      <c r="S9" s="600">
        <v>3.599999999969441</v>
      </c>
      <c r="T9" s="601">
        <v>1.8000000000120053</v>
      </c>
      <c r="U9" s="599">
        <v>123.09760404779861</v>
      </c>
      <c r="V9" s="600">
        <v>1.2000000000261934</v>
      </c>
      <c r="W9" s="601">
        <v>0.59999999998581188</v>
      </c>
      <c r="X9" s="599">
        <v>444.68743246310476</v>
      </c>
      <c r="Y9" s="600">
        <v>4.4999999999890861</v>
      </c>
      <c r="Z9" s="601">
        <v>1.8000000000120053</v>
      </c>
      <c r="AA9" s="599">
        <v>444.68743246217502</v>
      </c>
      <c r="AB9" s="600">
        <v>4.4999999999890861</v>
      </c>
      <c r="AC9" s="601">
        <v>1.7999999999847205</v>
      </c>
      <c r="AD9" s="599">
        <v>394.10462602217478</v>
      </c>
      <c r="AE9" s="600">
        <v>3.900000000030559</v>
      </c>
      <c r="AF9" s="601">
        <v>1.8000000000120053</v>
      </c>
      <c r="AG9" s="599">
        <v>470.35528462988049</v>
      </c>
      <c r="AH9" s="600">
        <v>4.7999999999956344</v>
      </c>
      <c r="AI9" s="601">
        <v>1.7999999999847205</v>
      </c>
      <c r="AJ9" s="599">
        <v>435.21575284374171</v>
      </c>
      <c r="AK9" s="600">
        <v>4.4999999999890861</v>
      </c>
      <c r="AL9" s="601">
        <v>1.500000000005457</v>
      </c>
      <c r="AM9" s="599">
        <v>592.91657661995237</v>
      </c>
      <c r="AN9" s="600">
        <v>6.0000000000218279</v>
      </c>
      <c r="AO9" s="601">
        <v>2.3999999999978172</v>
      </c>
      <c r="AP9" s="599">
        <v>261.12945170767</v>
      </c>
      <c r="AQ9" s="600">
        <v>2.7000000000043656</v>
      </c>
      <c r="AR9" s="601">
        <v>0.90000000001964509</v>
      </c>
      <c r="AS9" s="599">
        <v>592.9165766153036</v>
      </c>
      <c r="AT9" s="600">
        <v>5.9999999999672582</v>
      </c>
      <c r="AU9" s="601">
        <v>2.3999999999978172</v>
      </c>
      <c r="AV9" s="599">
        <v>470.35528462988049</v>
      </c>
      <c r="AW9" s="600">
        <v>4.7999999999956344</v>
      </c>
      <c r="AX9" s="601">
        <v>1.7999999999847205</v>
      </c>
      <c r="AY9" s="599">
        <v>470.3552846307594</v>
      </c>
      <c r="AZ9" s="600">
        <v>4.7999999999956344</v>
      </c>
      <c r="BA9" s="601">
        <v>1.8000000000120053</v>
      </c>
      <c r="BB9" s="599">
        <v>618.55780496366742</v>
      </c>
      <c r="BC9" s="600">
        <v>6.3000000000283762</v>
      </c>
      <c r="BD9" s="601">
        <v>2.3999999999978172</v>
      </c>
      <c r="BE9" s="599">
        <v>200.3883812067036</v>
      </c>
      <c r="BF9" s="600">
        <v>2.0999999999912689</v>
      </c>
      <c r="BG9" s="601">
        <v>0.59999999998581188</v>
      </c>
      <c r="BH9" s="599">
        <v>322.17726151315952</v>
      </c>
      <c r="BI9" s="600">
        <v>3.3000000000174623</v>
      </c>
      <c r="BJ9" s="601">
        <v>1.1999999999989086</v>
      </c>
      <c r="BK9" s="599">
        <v>461.41080688774429</v>
      </c>
      <c r="BL9" s="600">
        <v>4.7999999999956344</v>
      </c>
      <c r="BM9" s="601">
        <v>1.500000000005457</v>
      </c>
      <c r="BO9" s="595"/>
    </row>
    <row r="10" spans="1:67" ht="19.5" customHeight="1" x14ac:dyDescent="0.25">
      <c r="A10" s="1290"/>
      <c r="B10" s="1310"/>
      <c r="C10" s="1291"/>
      <c r="D10" s="1313"/>
      <c r="E10" s="1288" t="s">
        <v>160</v>
      </c>
      <c r="F10" s="1289"/>
      <c r="G10" s="1273" t="s">
        <v>158</v>
      </c>
      <c r="H10" s="1274"/>
      <c r="I10" s="1339">
        <v>121</v>
      </c>
      <c r="J10" s="1340"/>
      <c r="K10" s="1341"/>
      <c r="L10" s="1339">
        <v>121</v>
      </c>
      <c r="M10" s="1340"/>
      <c r="N10" s="1341"/>
      <c r="O10" s="1339">
        <v>121</v>
      </c>
      <c r="P10" s="1340"/>
      <c r="Q10" s="1341"/>
      <c r="R10" s="1339">
        <v>122</v>
      </c>
      <c r="S10" s="1340"/>
      <c r="T10" s="1341"/>
      <c r="U10" s="1339">
        <v>121</v>
      </c>
      <c r="V10" s="1340"/>
      <c r="W10" s="1341"/>
      <c r="X10" s="1339">
        <v>121</v>
      </c>
      <c r="Y10" s="1340"/>
      <c r="Z10" s="1341"/>
      <c r="AA10" s="1339">
        <v>121</v>
      </c>
      <c r="AB10" s="1340"/>
      <c r="AC10" s="1341"/>
      <c r="AD10" s="1339">
        <v>121</v>
      </c>
      <c r="AE10" s="1340"/>
      <c r="AF10" s="1341"/>
      <c r="AG10" s="1339">
        <v>121</v>
      </c>
      <c r="AH10" s="1340"/>
      <c r="AI10" s="1341"/>
      <c r="AJ10" s="1339">
        <v>121</v>
      </c>
      <c r="AK10" s="1340"/>
      <c r="AL10" s="1341"/>
      <c r="AM10" s="1339">
        <v>121</v>
      </c>
      <c r="AN10" s="1340"/>
      <c r="AO10" s="1341"/>
      <c r="AP10" s="1339">
        <v>121</v>
      </c>
      <c r="AQ10" s="1340"/>
      <c r="AR10" s="1341"/>
      <c r="AS10" s="1339">
        <v>121</v>
      </c>
      <c r="AT10" s="1340"/>
      <c r="AU10" s="1341"/>
      <c r="AV10" s="1339">
        <v>121</v>
      </c>
      <c r="AW10" s="1340"/>
      <c r="AX10" s="1341"/>
      <c r="AY10" s="1339">
        <v>121</v>
      </c>
      <c r="AZ10" s="1340"/>
      <c r="BA10" s="1341"/>
      <c r="BB10" s="1339">
        <v>121</v>
      </c>
      <c r="BC10" s="1340"/>
      <c r="BD10" s="1341"/>
      <c r="BE10" s="1339">
        <v>121</v>
      </c>
      <c r="BF10" s="1340"/>
      <c r="BG10" s="1341"/>
      <c r="BH10" s="1339">
        <v>121</v>
      </c>
      <c r="BI10" s="1340"/>
      <c r="BJ10" s="1341"/>
      <c r="BK10" s="1339">
        <v>121</v>
      </c>
      <c r="BL10" s="1340"/>
      <c r="BM10" s="1341"/>
    </row>
    <row r="11" spans="1:67" ht="19.5" customHeight="1" x14ac:dyDescent="0.25">
      <c r="A11" s="1290"/>
      <c r="B11" s="1310"/>
      <c r="C11" s="1291"/>
      <c r="D11" s="1313"/>
      <c r="E11" s="1290"/>
      <c r="F11" s="1291"/>
      <c r="G11" s="1276" t="s">
        <v>46</v>
      </c>
      <c r="H11" s="1277"/>
      <c r="I11" s="1333">
        <v>10.5</v>
      </c>
      <c r="J11" s="1334"/>
      <c r="K11" s="1335"/>
      <c r="L11" s="1333">
        <v>10.5</v>
      </c>
      <c r="M11" s="1334"/>
      <c r="N11" s="1335"/>
      <c r="O11" s="1333">
        <v>10.5</v>
      </c>
      <c r="P11" s="1334"/>
      <c r="Q11" s="1335"/>
      <c r="R11" s="1333">
        <v>10.6</v>
      </c>
      <c r="S11" s="1334"/>
      <c r="T11" s="1335"/>
      <c r="U11" s="1333">
        <v>10.5</v>
      </c>
      <c r="V11" s="1334"/>
      <c r="W11" s="1335"/>
      <c r="X11" s="1333">
        <v>10.5</v>
      </c>
      <c r="Y11" s="1334"/>
      <c r="Z11" s="1335"/>
      <c r="AA11" s="1333">
        <v>10.5</v>
      </c>
      <c r="AB11" s="1334"/>
      <c r="AC11" s="1335"/>
      <c r="AD11" s="1333">
        <v>10.5</v>
      </c>
      <c r="AE11" s="1334"/>
      <c r="AF11" s="1335"/>
      <c r="AG11" s="1333">
        <v>10.5</v>
      </c>
      <c r="AH11" s="1334"/>
      <c r="AI11" s="1335"/>
      <c r="AJ11" s="1333">
        <v>10.5</v>
      </c>
      <c r="AK11" s="1334"/>
      <c r="AL11" s="1335"/>
      <c r="AM11" s="1333">
        <v>10.5</v>
      </c>
      <c r="AN11" s="1334"/>
      <c r="AO11" s="1335"/>
      <c r="AP11" s="1333">
        <v>10.5</v>
      </c>
      <c r="AQ11" s="1334"/>
      <c r="AR11" s="1335"/>
      <c r="AS11" s="1333">
        <v>10.5</v>
      </c>
      <c r="AT11" s="1334"/>
      <c r="AU11" s="1335"/>
      <c r="AV11" s="1333">
        <v>10.5</v>
      </c>
      <c r="AW11" s="1334"/>
      <c r="AX11" s="1335"/>
      <c r="AY11" s="1333">
        <v>10.5</v>
      </c>
      <c r="AZ11" s="1334"/>
      <c r="BA11" s="1335"/>
      <c r="BB11" s="1333">
        <v>10.5</v>
      </c>
      <c r="BC11" s="1334"/>
      <c r="BD11" s="1335"/>
      <c r="BE11" s="1333">
        <v>10.5</v>
      </c>
      <c r="BF11" s="1334"/>
      <c r="BG11" s="1335"/>
      <c r="BH11" s="1333">
        <v>10.5</v>
      </c>
      <c r="BI11" s="1334"/>
      <c r="BJ11" s="1335"/>
      <c r="BK11" s="1333">
        <v>10.5</v>
      </c>
      <c r="BL11" s="1334"/>
      <c r="BM11" s="1335"/>
    </row>
    <row r="12" spans="1:67" ht="19.5" customHeight="1" thickBot="1" x14ac:dyDescent="0.3">
      <c r="A12" s="1290"/>
      <c r="B12" s="1310"/>
      <c r="C12" s="1291"/>
      <c r="D12" s="1313"/>
      <c r="E12" s="1292"/>
      <c r="F12" s="1293"/>
      <c r="G12" s="1279" t="s">
        <v>159</v>
      </c>
      <c r="H12" s="1280"/>
      <c r="I12" s="1342">
        <v>6.3</v>
      </c>
      <c r="J12" s="1343"/>
      <c r="K12" s="1344"/>
      <c r="L12" s="1342">
        <v>6.3</v>
      </c>
      <c r="M12" s="1343"/>
      <c r="N12" s="1344"/>
      <c r="O12" s="1342">
        <v>6.3</v>
      </c>
      <c r="P12" s="1343"/>
      <c r="Q12" s="1344"/>
      <c r="R12" s="1342">
        <v>6.3</v>
      </c>
      <c r="S12" s="1343"/>
      <c r="T12" s="1344"/>
      <c r="U12" s="1342">
        <v>6.3</v>
      </c>
      <c r="V12" s="1343"/>
      <c r="W12" s="1344"/>
      <c r="X12" s="1342">
        <v>6.3</v>
      </c>
      <c r="Y12" s="1343"/>
      <c r="Z12" s="1344"/>
      <c r="AA12" s="1342">
        <v>6.3</v>
      </c>
      <c r="AB12" s="1343"/>
      <c r="AC12" s="1344"/>
      <c r="AD12" s="1342">
        <v>6.3</v>
      </c>
      <c r="AE12" s="1343"/>
      <c r="AF12" s="1344"/>
      <c r="AG12" s="1342">
        <v>6.3</v>
      </c>
      <c r="AH12" s="1343"/>
      <c r="AI12" s="1344"/>
      <c r="AJ12" s="1342">
        <v>6.3</v>
      </c>
      <c r="AK12" s="1343"/>
      <c r="AL12" s="1344"/>
      <c r="AM12" s="1342">
        <v>6.3</v>
      </c>
      <c r="AN12" s="1343"/>
      <c r="AO12" s="1344"/>
      <c r="AP12" s="1342">
        <v>6.3</v>
      </c>
      <c r="AQ12" s="1343"/>
      <c r="AR12" s="1344"/>
      <c r="AS12" s="1342">
        <v>6.3</v>
      </c>
      <c r="AT12" s="1343"/>
      <c r="AU12" s="1344"/>
      <c r="AV12" s="1342">
        <v>6.3</v>
      </c>
      <c r="AW12" s="1343"/>
      <c r="AX12" s="1344"/>
      <c r="AY12" s="1342">
        <v>6.3</v>
      </c>
      <c r="AZ12" s="1343"/>
      <c r="BA12" s="1344"/>
      <c r="BB12" s="1342">
        <v>6.3</v>
      </c>
      <c r="BC12" s="1343"/>
      <c r="BD12" s="1344"/>
      <c r="BE12" s="1342">
        <v>6.3</v>
      </c>
      <c r="BF12" s="1343"/>
      <c r="BG12" s="1344"/>
      <c r="BH12" s="1342">
        <v>6.3</v>
      </c>
      <c r="BI12" s="1343"/>
      <c r="BJ12" s="1344"/>
      <c r="BK12" s="1342">
        <v>6.3</v>
      </c>
      <c r="BL12" s="1343"/>
      <c r="BM12" s="1344"/>
    </row>
    <row r="13" spans="1:67" ht="17.25" thickBot="1" x14ac:dyDescent="0.3">
      <c r="A13" s="1292"/>
      <c r="B13" s="1311"/>
      <c r="C13" s="1293"/>
      <c r="D13" s="1314"/>
      <c r="E13" s="1345" t="s">
        <v>161</v>
      </c>
      <c r="F13" s="1346"/>
      <c r="G13" s="1346"/>
      <c r="H13" s="1347"/>
      <c r="I13" s="1348">
        <v>7</v>
      </c>
      <c r="J13" s="1349"/>
      <c r="K13" s="1350"/>
      <c r="L13" s="1348">
        <v>7</v>
      </c>
      <c r="M13" s="1349"/>
      <c r="N13" s="1350"/>
      <c r="O13" s="1348">
        <v>7</v>
      </c>
      <c r="P13" s="1349"/>
      <c r="Q13" s="1350"/>
      <c r="R13" s="1348">
        <v>7</v>
      </c>
      <c r="S13" s="1349"/>
      <c r="T13" s="1350"/>
      <c r="U13" s="1348">
        <v>7</v>
      </c>
      <c r="V13" s="1349"/>
      <c r="W13" s="1350"/>
      <c r="X13" s="1348">
        <v>7</v>
      </c>
      <c r="Y13" s="1349"/>
      <c r="Z13" s="1350"/>
      <c r="AA13" s="1348">
        <v>7</v>
      </c>
      <c r="AB13" s="1349"/>
      <c r="AC13" s="1350"/>
      <c r="AD13" s="1348">
        <v>7</v>
      </c>
      <c r="AE13" s="1349"/>
      <c r="AF13" s="1350"/>
      <c r="AG13" s="1348">
        <v>7</v>
      </c>
      <c r="AH13" s="1349"/>
      <c r="AI13" s="1350"/>
      <c r="AJ13" s="1348">
        <v>7</v>
      </c>
      <c r="AK13" s="1349"/>
      <c r="AL13" s="1350"/>
      <c r="AM13" s="1348">
        <v>7</v>
      </c>
      <c r="AN13" s="1349"/>
      <c r="AO13" s="1350"/>
      <c r="AP13" s="1348">
        <v>7</v>
      </c>
      <c r="AQ13" s="1349"/>
      <c r="AR13" s="1350"/>
      <c r="AS13" s="1348">
        <v>7</v>
      </c>
      <c r="AT13" s="1349"/>
      <c r="AU13" s="1350"/>
      <c r="AV13" s="1348">
        <v>7</v>
      </c>
      <c r="AW13" s="1349"/>
      <c r="AX13" s="1350"/>
      <c r="AY13" s="1348">
        <v>7</v>
      </c>
      <c r="AZ13" s="1349"/>
      <c r="BA13" s="1350"/>
      <c r="BB13" s="1348">
        <v>7</v>
      </c>
      <c r="BC13" s="1349"/>
      <c r="BD13" s="1350"/>
      <c r="BE13" s="1348">
        <v>7</v>
      </c>
      <c r="BF13" s="1349"/>
      <c r="BG13" s="1350"/>
      <c r="BH13" s="1348">
        <v>7</v>
      </c>
      <c r="BI13" s="1349"/>
      <c r="BJ13" s="1350"/>
      <c r="BK13" s="1348">
        <v>7</v>
      </c>
      <c r="BL13" s="1349"/>
      <c r="BM13" s="1350"/>
    </row>
    <row r="14" spans="1:67" x14ac:dyDescent="0.25">
      <c r="A14" s="1288" t="s">
        <v>44</v>
      </c>
      <c r="B14" s="1309"/>
      <c r="C14" s="1289"/>
      <c r="D14" s="1312">
        <v>40</v>
      </c>
      <c r="E14" s="1288" t="s">
        <v>37</v>
      </c>
      <c r="F14" s="1289"/>
      <c r="G14" s="1273" t="s">
        <v>158</v>
      </c>
      <c r="H14" s="1275"/>
      <c r="I14" s="592">
        <v>19.128057632723973</v>
      </c>
      <c r="J14" s="593">
        <v>3.6960000000326545</v>
      </c>
      <c r="K14" s="594">
        <v>1.4520000000256914</v>
      </c>
      <c r="L14" s="592">
        <v>20.544559379655837</v>
      </c>
      <c r="M14" s="593">
        <v>3.9599999999663851</v>
      </c>
      <c r="N14" s="594">
        <v>1.5839999999925567</v>
      </c>
      <c r="O14" s="592">
        <v>22.326884222689028</v>
      </c>
      <c r="P14" s="593">
        <v>4.3559999999870342</v>
      </c>
      <c r="Q14" s="594">
        <v>1.5839999999925567</v>
      </c>
      <c r="R14" s="592">
        <v>37.600567366891731</v>
      </c>
      <c r="S14" s="593">
        <v>7.3920000000052823</v>
      </c>
      <c r="T14" s="594">
        <v>2.5080000000007203</v>
      </c>
      <c r="U14" s="592">
        <v>12.064180668885211</v>
      </c>
      <c r="V14" s="593">
        <v>2.3760000000038417</v>
      </c>
      <c r="W14" s="594">
        <v>0.79200000001128501</v>
      </c>
      <c r="X14" s="592">
        <v>57.507333919476345</v>
      </c>
      <c r="Y14" s="593">
        <v>11.352000000031694</v>
      </c>
      <c r="Z14" s="594">
        <v>3.6960000000026412</v>
      </c>
      <c r="AA14" s="592">
        <v>47.326181439203637</v>
      </c>
      <c r="AB14" s="593">
        <v>8.4479999999803113</v>
      </c>
      <c r="AC14" s="594">
        <v>5.0159999999714273</v>
      </c>
      <c r="AD14" s="592">
        <v>36.691773065770391</v>
      </c>
      <c r="AE14" s="593">
        <v>7.5240000000321743</v>
      </c>
      <c r="AF14" s="594">
        <v>1.1880000000019209</v>
      </c>
      <c r="AG14" s="592">
        <v>23.560356121286997</v>
      </c>
      <c r="AH14" s="593">
        <v>4.8839999999745487</v>
      </c>
      <c r="AI14" s="594">
        <v>0.26400000002377055</v>
      </c>
      <c r="AJ14" s="592">
        <v>68.823422152521317</v>
      </c>
      <c r="AK14" s="593">
        <v>13.727999999975509</v>
      </c>
      <c r="AL14" s="594">
        <v>3.9599999999963984</v>
      </c>
      <c r="AM14" s="592">
        <v>51.706583567143404</v>
      </c>
      <c r="AN14" s="593">
        <v>10.295999999996639</v>
      </c>
      <c r="AO14" s="594">
        <v>3.0359999999882348</v>
      </c>
      <c r="AP14" s="592">
        <v>24.83027353612831</v>
      </c>
      <c r="AQ14" s="593">
        <v>5.0160000000014406</v>
      </c>
      <c r="AR14" s="594">
        <v>1.1880000000019209</v>
      </c>
      <c r="AS14" s="592">
        <v>56.707352961079309</v>
      </c>
      <c r="AT14" s="593">
        <v>11.220000000004802</v>
      </c>
      <c r="AU14" s="594">
        <v>3.5640000000057626</v>
      </c>
      <c r="AV14" s="592">
        <v>43.84978870425401</v>
      </c>
      <c r="AW14" s="593">
        <v>8.7120000000340951</v>
      </c>
      <c r="AX14" s="594">
        <v>2.6399999999975989</v>
      </c>
      <c r="AY14" s="592">
        <v>50.488111639802305</v>
      </c>
      <c r="AZ14" s="593">
        <v>10.032000000002881</v>
      </c>
      <c r="BA14" s="594">
        <v>3.0359999999882348</v>
      </c>
      <c r="BB14" s="592">
        <v>11.104435905246678</v>
      </c>
      <c r="BC14" s="593">
        <v>2.2439999999769498</v>
      </c>
      <c r="BD14" s="594">
        <v>0.52800000001752778</v>
      </c>
      <c r="BE14" s="592">
        <v>46.119090373205289</v>
      </c>
      <c r="BF14" s="593">
        <v>9.2400000000216096</v>
      </c>
      <c r="BG14" s="594">
        <v>2.5080000000007203</v>
      </c>
      <c r="BH14" s="592">
        <v>62.919068506520254</v>
      </c>
      <c r="BI14" s="593">
        <v>12.67200000000048</v>
      </c>
      <c r="BJ14" s="594">
        <v>3.1679999999851134</v>
      </c>
      <c r="BK14" s="592">
        <v>21.590427203395439</v>
      </c>
      <c r="BL14" s="593">
        <v>4.3559999999870342</v>
      </c>
      <c r="BM14" s="594">
        <v>1.0560000000050422</v>
      </c>
      <c r="BO14" s="595"/>
    </row>
    <row r="15" spans="1:67" x14ac:dyDescent="0.25">
      <c r="A15" s="1290"/>
      <c r="B15" s="1310"/>
      <c r="C15" s="1291"/>
      <c r="D15" s="1313"/>
      <c r="E15" s="1290"/>
      <c r="F15" s="1291"/>
      <c r="G15" s="1276" t="s">
        <v>46</v>
      </c>
      <c r="H15" s="1278"/>
      <c r="I15" s="596">
        <v>88.098453601549522</v>
      </c>
      <c r="J15" s="597">
        <v>1.500000000005457</v>
      </c>
      <c r="K15" s="602">
        <v>0.5999999999994543</v>
      </c>
      <c r="L15" s="596">
        <v>67.451831589277617</v>
      </c>
      <c r="M15" s="597">
        <v>1.1999999999989086</v>
      </c>
      <c r="N15" s="602">
        <v>0.29999999999972715</v>
      </c>
      <c r="O15" s="596">
        <v>88.098453601549522</v>
      </c>
      <c r="P15" s="597">
        <v>1.500000000005457</v>
      </c>
      <c r="Q15" s="602">
        <v>0.5999999999994543</v>
      </c>
      <c r="R15" s="596">
        <v>134.90366317855523</v>
      </c>
      <c r="S15" s="597">
        <v>2.3999999999978172</v>
      </c>
      <c r="T15" s="602">
        <v>0.5999999999994543</v>
      </c>
      <c r="U15" s="596">
        <v>51.733193262252136</v>
      </c>
      <c r="V15" s="597">
        <v>0.89999999999236024</v>
      </c>
      <c r="W15" s="602">
        <v>0.29999999999972715</v>
      </c>
      <c r="X15" s="596">
        <v>166.83453529099498</v>
      </c>
      <c r="Y15" s="597">
        <v>3.0000000000109139</v>
      </c>
      <c r="Z15" s="602">
        <v>0.5999999999994543</v>
      </c>
      <c r="AA15" s="596">
        <v>186.52668095145174</v>
      </c>
      <c r="AB15" s="597">
        <v>3.2999999999901775</v>
      </c>
      <c r="AC15" s="602">
        <v>0.89999999999918145</v>
      </c>
      <c r="AD15" s="596">
        <v>166.83453529099498</v>
      </c>
      <c r="AE15" s="597">
        <v>3.0000000000109139</v>
      </c>
      <c r="AF15" s="602">
        <v>0.5999999999994543</v>
      </c>
      <c r="AG15" s="596">
        <v>199.02156822857521</v>
      </c>
      <c r="AH15" s="597">
        <v>3.5999999999967258</v>
      </c>
      <c r="AI15" s="602">
        <v>0.5999999999994543</v>
      </c>
      <c r="AJ15" s="596">
        <v>218.26258148330825</v>
      </c>
      <c r="AK15" s="597">
        <v>3.9000000000032742</v>
      </c>
      <c r="AL15" s="602">
        <v>0.89999999999918145</v>
      </c>
      <c r="AM15" s="596">
        <v>234.23199471009752</v>
      </c>
      <c r="AN15" s="597">
        <v>4.2000000000098225</v>
      </c>
      <c r="AO15" s="602">
        <v>0.90000000000600267</v>
      </c>
      <c r="AP15" s="596">
        <v>99.510784113553797</v>
      </c>
      <c r="AQ15" s="597">
        <v>1.7999999999847205</v>
      </c>
      <c r="AR15" s="602">
        <v>0.29999999999972715</v>
      </c>
      <c r="AS15" s="596">
        <v>266.31291192199097</v>
      </c>
      <c r="AT15" s="597">
        <v>4.7999999999956344</v>
      </c>
      <c r="AU15" s="602">
        <v>0.89999999999918145</v>
      </c>
      <c r="AV15" s="596">
        <v>186.5266809528872</v>
      </c>
      <c r="AW15" s="597">
        <v>3.3000000000174623</v>
      </c>
      <c r="AX15" s="602">
        <v>0.89999999999918145</v>
      </c>
      <c r="AY15" s="596">
        <v>215.17526073688103</v>
      </c>
      <c r="AZ15" s="597">
        <v>3.9000000000032742</v>
      </c>
      <c r="BA15" s="602">
        <v>0.5999999999994543</v>
      </c>
      <c r="BB15" s="596">
        <v>285.70589807905816</v>
      </c>
      <c r="BC15" s="597">
        <v>5.1000000000021828</v>
      </c>
      <c r="BD15" s="602">
        <v>1.1999999999989086</v>
      </c>
      <c r="BE15" s="596">
        <v>83.417267644038503</v>
      </c>
      <c r="BF15" s="597">
        <v>1.4999999999781721</v>
      </c>
      <c r="BG15" s="602">
        <v>0.29999999999972715</v>
      </c>
      <c r="BH15" s="596">
        <v>199.02156822857521</v>
      </c>
      <c r="BI15" s="597">
        <v>3.5999999999967258</v>
      </c>
      <c r="BJ15" s="602">
        <v>0.5999999999994543</v>
      </c>
      <c r="BK15" s="596">
        <v>199.02156823004287</v>
      </c>
      <c r="BL15" s="597">
        <v>3.6000000000240107</v>
      </c>
      <c r="BM15" s="602">
        <v>0.5999999999994543</v>
      </c>
      <c r="BO15" s="595"/>
    </row>
    <row r="16" spans="1:67" ht="17.25" thickBot="1" x14ac:dyDescent="0.3">
      <c r="A16" s="1290"/>
      <c r="B16" s="1310"/>
      <c r="C16" s="1291"/>
      <c r="D16" s="1313"/>
      <c r="E16" s="1292"/>
      <c r="F16" s="1293"/>
      <c r="G16" s="1279" t="s">
        <v>159</v>
      </c>
      <c r="H16" s="1281"/>
      <c r="I16" s="596">
        <v>257.04930402395837</v>
      </c>
      <c r="J16" s="597">
        <v>2.7000000000043656</v>
      </c>
      <c r="K16" s="598">
        <v>0.89999999999236024</v>
      </c>
      <c r="L16" s="596">
        <v>257.04930402473764</v>
      </c>
      <c r="M16" s="597">
        <v>2.7000000000043656</v>
      </c>
      <c r="N16" s="598">
        <v>0.90000000001964509</v>
      </c>
      <c r="O16" s="596">
        <v>266.85850257788809</v>
      </c>
      <c r="P16" s="597">
        <v>2.7000000000043656</v>
      </c>
      <c r="Q16" s="598">
        <v>1.1999999999989086</v>
      </c>
      <c r="R16" s="596">
        <v>480.13128106434141</v>
      </c>
      <c r="S16" s="597">
        <v>5.0999999999476131</v>
      </c>
      <c r="T16" s="598">
        <v>1.4999999999781721</v>
      </c>
      <c r="U16" s="596">
        <v>145.91306377573596</v>
      </c>
      <c r="V16" s="597">
        <v>1.4999999999781721</v>
      </c>
      <c r="W16" s="598">
        <v>0.60000000001309672</v>
      </c>
      <c r="X16" s="596">
        <v>514.09860804869595</v>
      </c>
      <c r="Y16" s="597">
        <v>5.4000000000087311</v>
      </c>
      <c r="Z16" s="598">
        <v>1.8000000000120053</v>
      </c>
      <c r="AA16" s="596">
        <v>488.46883248233519</v>
      </c>
      <c r="AB16" s="597">
        <v>5.1000000000567525</v>
      </c>
      <c r="AC16" s="598">
        <v>1.7999999999847205</v>
      </c>
      <c r="AD16" s="596">
        <v>420.63334617182556</v>
      </c>
      <c r="AE16" s="597">
        <v>4.4999999999345164</v>
      </c>
      <c r="AF16" s="598">
        <v>1.1999999999989086</v>
      </c>
      <c r="AG16" s="596">
        <v>488.46883248315538</v>
      </c>
      <c r="AH16" s="597">
        <v>5.1000000000567525</v>
      </c>
      <c r="AI16" s="598">
        <v>1.8000000000120053</v>
      </c>
      <c r="AJ16" s="596">
        <v>506.18339122863</v>
      </c>
      <c r="AK16" s="597">
        <v>5.4000000000087311</v>
      </c>
      <c r="AL16" s="598">
        <v>1.4999999999781721</v>
      </c>
      <c r="AM16" s="596">
        <v>599.78170938715812</v>
      </c>
      <c r="AN16" s="597">
        <v>6.2999999999738066</v>
      </c>
      <c r="AO16" s="598">
        <v>2.1000000000185537</v>
      </c>
      <c r="AP16" s="596">
        <v>276.31969907063586</v>
      </c>
      <c r="AQ16" s="597">
        <v>2.9999999999563443</v>
      </c>
      <c r="AR16" s="598">
        <v>0.59999999998581188</v>
      </c>
      <c r="AS16" s="596">
        <v>659.81551636755296</v>
      </c>
      <c r="AT16" s="597">
        <v>6.9000000000960426</v>
      </c>
      <c r="AU16" s="598">
        <v>2.3999999999978172</v>
      </c>
      <c r="AV16" s="596">
        <v>506.18339121979199</v>
      </c>
      <c r="AW16" s="597">
        <v>5.3999999998995918</v>
      </c>
      <c r="AX16" s="598">
        <v>1.500000000005457</v>
      </c>
      <c r="AY16" s="596">
        <v>539.87153663489926</v>
      </c>
      <c r="AZ16" s="597">
        <v>5.7000000000698492</v>
      </c>
      <c r="BA16" s="598">
        <v>1.8000000000120053</v>
      </c>
      <c r="BB16" s="596">
        <v>651.41701301370244</v>
      </c>
      <c r="BC16" s="597">
        <v>6.8999999999869033</v>
      </c>
      <c r="BD16" s="598">
        <v>2.0999999999912689</v>
      </c>
      <c r="BE16" s="596">
        <v>249.80702106168428</v>
      </c>
      <c r="BF16" s="597">
        <v>2.7000000000043656</v>
      </c>
      <c r="BG16" s="598">
        <v>0.60000000001309672</v>
      </c>
      <c r="BH16" s="596">
        <v>446.86838427896424</v>
      </c>
      <c r="BI16" s="597">
        <v>4.7999999999956344</v>
      </c>
      <c r="BJ16" s="598">
        <v>1.1999999999989086</v>
      </c>
      <c r="BK16" s="596">
        <v>532.3396686482115</v>
      </c>
      <c r="BL16" s="597">
        <v>5.6999999999607098</v>
      </c>
      <c r="BM16" s="598">
        <v>1.4999999999781721</v>
      </c>
      <c r="BO16" s="595"/>
    </row>
    <row r="17" spans="1:67" x14ac:dyDescent="0.25">
      <c r="A17" s="1290"/>
      <c r="B17" s="1310"/>
      <c r="C17" s="1291"/>
      <c r="D17" s="1313"/>
      <c r="E17" s="1288" t="s">
        <v>160</v>
      </c>
      <c r="F17" s="1289"/>
      <c r="G17" s="1273" t="s">
        <v>158</v>
      </c>
      <c r="H17" s="1275"/>
      <c r="I17" s="1339">
        <v>120</v>
      </c>
      <c r="J17" s="1340"/>
      <c r="K17" s="1341"/>
      <c r="L17" s="1339">
        <v>122</v>
      </c>
      <c r="M17" s="1340"/>
      <c r="N17" s="1341"/>
      <c r="O17" s="1339">
        <v>122</v>
      </c>
      <c r="P17" s="1340"/>
      <c r="Q17" s="1341"/>
      <c r="R17" s="1339">
        <v>123</v>
      </c>
      <c r="S17" s="1340"/>
      <c r="T17" s="1341"/>
      <c r="U17" s="1339">
        <v>122</v>
      </c>
      <c r="V17" s="1340"/>
      <c r="W17" s="1341"/>
      <c r="X17" s="1339">
        <v>122</v>
      </c>
      <c r="Y17" s="1340"/>
      <c r="Z17" s="1341"/>
      <c r="AA17" s="1339">
        <v>121</v>
      </c>
      <c r="AB17" s="1340"/>
      <c r="AC17" s="1341"/>
      <c r="AD17" s="1339">
        <v>121</v>
      </c>
      <c r="AE17" s="1340"/>
      <c r="AF17" s="1341"/>
      <c r="AG17" s="1339">
        <v>121</v>
      </c>
      <c r="AH17" s="1340"/>
      <c r="AI17" s="1341"/>
      <c r="AJ17" s="1339">
        <v>121</v>
      </c>
      <c r="AK17" s="1340"/>
      <c r="AL17" s="1341"/>
      <c r="AM17" s="1339">
        <v>121</v>
      </c>
      <c r="AN17" s="1340"/>
      <c r="AO17" s="1341"/>
      <c r="AP17" s="1339">
        <v>121</v>
      </c>
      <c r="AQ17" s="1340"/>
      <c r="AR17" s="1341"/>
      <c r="AS17" s="1339">
        <v>121</v>
      </c>
      <c r="AT17" s="1340"/>
      <c r="AU17" s="1341"/>
      <c r="AV17" s="1339">
        <v>121</v>
      </c>
      <c r="AW17" s="1340"/>
      <c r="AX17" s="1341"/>
      <c r="AY17" s="1339">
        <v>121</v>
      </c>
      <c r="AZ17" s="1340"/>
      <c r="BA17" s="1341"/>
      <c r="BB17" s="1339">
        <v>121</v>
      </c>
      <c r="BC17" s="1340"/>
      <c r="BD17" s="1341"/>
      <c r="BE17" s="1339">
        <v>121</v>
      </c>
      <c r="BF17" s="1340"/>
      <c r="BG17" s="1341"/>
      <c r="BH17" s="1339">
        <v>121</v>
      </c>
      <c r="BI17" s="1340"/>
      <c r="BJ17" s="1341"/>
      <c r="BK17" s="1339">
        <v>121</v>
      </c>
      <c r="BL17" s="1340"/>
      <c r="BM17" s="1341"/>
    </row>
    <row r="18" spans="1:67" x14ac:dyDescent="0.25">
      <c r="A18" s="1290"/>
      <c r="B18" s="1310"/>
      <c r="C18" s="1291"/>
      <c r="D18" s="1313"/>
      <c r="E18" s="1290"/>
      <c r="F18" s="1291"/>
      <c r="G18" s="1276" t="s">
        <v>46</v>
      </c>
      <c r="H18" s="1278"/>
      <c r="I18" s="1333">
        <v>10.6</v>
      </c>
      <c r="J18" s="1334"/>
      <c r="K18" s="1335"/>
      <c r="L18" s="1333">
        <v>10.6</v>
      </c>
      <c r="M18" s="1334"/>
      <c r="N18" s="1335"/>
      <c r="O18" s="1333">
        <v>10.6</v>
      </c>
      <c r="P18" s="1334"/>
      <c r="Q18" s="1335"/>
      <c r="R18" s="1333">
        <v>10.6</v>
      </c>
      <c r="S18" s="1334"/>
      <c r="T18" s="1335"/>
      <c r="U18" s="1333">
        <v>10.6</v>
      </c>
      <c r="V18" s="1334"/>
      <c r="W18" s="1335"/>
      <c r="X18" s="1333">
        <v>10.6</v>
      </c>
      <c r="Y18" s="1334"/>
      <c r="Z18" s="1335"/>
      <c r="AA18" s="1333">
        <v>10.6</v>
      </c>
      <c r="AB18" s="1334"/>
      <c r="AC18" s="1335"/>
      <c r="AD18" s="1333">
        <v>10.6</v>
      </c>
      <c r="AE18" s="1334"/>
      <c r="AF18" s="1335"/>
      <c r="AG18" s="1333">
        <v>10.6</v>
      </c>
      <c r="AH18" s="1334"/>
      <c r="AI18" s="1335"/>
      <c r="AJ18" s="1333">
        <v>10.6</v>
      </c>
      <c r="AK18" s="1334"/>
      <c r="AL18" s="1335"/>
      <c r="AM18" s="1333">
        <v>10.6</v>
      </c>
      <c r="AN18" s="1334"/>
      <c r="AO18" s="1335"/>
      <c r="AP18" s="1333">
        <v>10.6</v>
      </c>
      <c r="AQ18" s="1334"/>
      <c r="AR18" s="1335"/>
      <c r="AS18" s="1333">
        <v>10.6</v>
      </c>
      <c r="AT18" s="1334"/>
      <c r="AU18" s="1335"/>
      <c r="AV18" s="1333">
        <v>10.6</v>
      </c>
      <c r="AW18" s="1334"/>
      <c r="AX18" s="1335"/>
      <c r="AY18" s="1333">
        <v>10.6</v>
      </c>
      <c r="AZ18" s="1334"/>
      <c r="BA18" s="1335"/>
      <c r="BB18" s="1333">
        <v>10.6</v>
      </c>
      <c r="BC18" s="1334"/>
      <c r="BD18" s="1335"/>
      <c r="BE18" s="1333">
        <v>10.6</v>
      </c>
      <c r="BF18" s="1334"/>
      <c r="BG18" s="1335"/>
      <c r="BH18" s="1333">
        <v>10.6</v>
      </c>
      <c r="BI18" s="1334"/>
      <c r="BJ18" s="1335"/>
      <c r="BK18" s="1333">
        <v>10.6</v>
      </c>
      <c r="BL18" s="1334"/>
      <c r="BM18" s="1335"/>
    </row>
    <row r="19" spans="1:67" ht="21.75" customHeight="1" thickBot="1" x14ac:dyDescent="0.3">
      <c r="A19" s="1290"/>
      <c r="B19" s="1310"/>
      <c r="C19" s="1291"/>
      <c r="D19" s="1313"/>
      <c r="E19" s="1292"/>
      <c r="F19" s="1293"/>
      <c r="G19" s="1279" t="s">
        <v>159</v>
      </c>
      <c r="H19" s="1281"/>
      <c r="I19" s="1336" t="s">
        <v>162</v>
      </c>
      <c r="J19" s="1337"/>
      <c r="K19" s="1338"/>
      <c r="L19" s="1336" t="s">
        <v>162</v>
      </c>
      <c r="M19" s="1337"/>
      <c r="N19" s="1338"/>
      <c r="O19" s="1336" t="s">
        <v>162</v>
      </c>
      <c r="P19" s="1337"/>
      <c r="Q19" s="1338"/>
      <c r="R19" s="1336" t="s">
        <v>162</v>
      </c>
      <c r="S19" s="1337"/>
      <c r="T19" s="1338"/>
      <c r="U19" s="1336" t="s">
        <v>162</v>
      </c>
      <c r="V19" s="1337"/>
      <c r="W19" s="1338"/>
      <c r="X19" s="1336" t="s">
        <v>162</v>
      </c>
      <c r="Y19" s="1337"/>
      <c r="Z19" s="1338"/>
      <c r="AA19" s="1336" t="s">
        <v>162</v>
      </c>
      <c r="AB19" s="1337"/>
      <c r="AC19" s="1338"/>
      <c r="AD19" s="1336" t="s">
        <v>162</v>
      </c>
      <c r="AE19" s="1337"/>
      <c r="AF19" s="1338"/>
      <c r="AG19" s="1336" t="s">
        <v>162</v>
      </c>
      <c r="AH19" s="1337"/>
      <c r="AI19" s="1338"/>
      <c r="AJ19" s="1336" t="s">
        <v>162</v>
      </c>
      <c r="AK19" s="1337"/>
      <c r="AL19" s="1338"/>
      <c r="AM19" s="1336" t="s">
        <v>162</v>
      </c>
      <c r="AN19" s="1337"/>
      <c r="AO19" s="1338"/>
      <c r="AP19" s="1336" t="s">
        <v>162</v>
      </c>
      <c r="AQ19" s="1337"/>
      <c r="AR19" s="1338"/>
      <c r="AS19" s="1336" t="s">
        <v>162</v>
      </c>
      <c r="AT19" s="1337"/>
      <c r="AU19" s="1338"/>
      <c r="AV19" s="1336" t="s">
        <v>162</v>
      </c>
      <c r="AW19" s="1337"/>
      <c r="AX19" s="1338"/>
      <c r="AY19" s="1336" t="s">
        <v>162</v>
      </c>
      <c r="AZ19" s="1337"/>
      <c r="BA19" s="1338"/>
      <c r="BB19" s="1336" t="s">
        <v>162</v>
      </c>
      <c r="BC19" s="1337"/>
      <c r="BD19" s="1338"/>
      <c r="BE19" s="1336" t="s">
        <v>162</v>
      </c>
      <c r="BF19" s="1337"/>
      <c r="BG19" s="1338"/>
      <c r="BH19" s="1336" t="s">
        <v>162</v>
      </c>
      <c r="BI19" s="1337"/>
      <c r="BJ19" s="1338"/>
      <c r="BK19" s="1336" t="s">
        <v>162</v>
      </c>
      <c r="BL19" s="1337"/>
      <c r="BM19" s="1338"/>
      <c r="BN19" s="603"/>
      <c r="BO19" s="603"/>
    </row>
    <row r="20" spans="1:67" ht="21.75" customHeight="1" thickBot="1" x14ac:dyDescent="0.25">
      <c r="A20" s="1292"/>
      <c r="B20" s="1311"/>
      <c r="C20" s="1293"/>
      <c r="D20" s="1314"/>
      <c r="E20" s="1330" t="s">
        <v>161</v>
      </c>
      <c r="F20" s="1331"/>
      <c r="G20" s="1331"/>
      <c r="H20" s="1332"/>
      <c r="I20" s="1327">
        <v>8</v>
      </c>
      <c r="J20" s="1328"/>
      <c r="K20" s="1329"/>
      <c r="L20" s="1327">
        <v>8</v>
      </c>
      <c r="M20" s="1328"/>
      <c r="N20" s="1329"/>
      <c r="O20" s="1327">
        <v>8</v>
      </c>
      <c r="P20" s="1328"/>
      <c r="Q20" s="1329"/>
      <c r="R20" s="1327">
        <v>8</v>
      </c>
      <c r="S20" s="1328"/>
      <c r="T20" s="1329"/>
      <c r="U20" s="1327">
        <v>8</v>
      </c>
      <c r="V20" s="1328"/>
      <c r="W20" s="1329"/>
      <c r="X20" s="1327">
        <v>8</v>
      </c>
      <c r="Y20" s="1328"/>
      <c r="Z20" s="1329"/>
      <c r="AA20" s="1327">
        <v>8</v>
      </c>
      <c r="AB20" s="1328"/>
      <c r="AC20" s="1329"/>
      <c r="AD20" s="1327">
        <v>8</v>
      </c>
      <c r="AE20" s="1328"/>
      <c r="AF20" s="1329"/>
      <c r="AG20" s="1327">
        <v>8</v>
      </c>
      <c r="AH20" s="1328"/>
      <c r="AI20" s="1329"/>
      <c r="AJ20" s="1327">
        <v>8</v>
      </c>
      <c r="AK20" s="1328"/>
      <c r="AL20" s="1329"/>
      <c r="AM20" s="1327">
        <v>8</v>
      </c>
      <c r="AN20" s="1328"/>
      <c r="AO20" s="1329"/>
      <c r="AP20" s="1327">
        <v>8</v>
      </c>
      <c r="AQ20" s="1328"/>
      <c r="AR20" s="1329"/>
      <c r="AS20" s="1327">
        <v>8</v>
      </c>
      <c r="AT20" s="1328"/>
      <c r="AU20" s="1329"/>
      <c r="AV20" s="1327">
        <v>8</v>
      </c>
      <c r="AW20" s="1328"/>
      <c r="AX20" s="1329"/>
      <c r="AY20" s="1327">
        <v>8</v>
      </c>
      <c r="AZ20" s="1328"/>
      <c r="BA20" s="1329"/>
      <c r="BB20" s="1327">
        <v>8</v>
      </c>
      <c r="BC20" s="1328"/>
      <c r="BD20" s="1329"/>
      <c r="BE20" s="1327">
        <v>8</v>
      </c>
      <c r="BF20" s="1328"/>
      <c r="BG20" s="1329"/>
      <c r="BH20" s="1327">
        <v>8</v>
      </c>
      <c r="BI20" s="1328"/>
      <c r="BJ20" s="1329"/>
      <c r="BK20" s="1327">
        <v>8</v>
      </c>
      <c r="BL20" s="1328"/>
      <c r="BM20" s="1329"/>
      <c r="BN20" s="603"/>
    </row>
    <row r="21" spans="1:67" ht="21.75" customHeight="1" x14ac:dyDescent="0.2">
      <c r="A21" s="1288" t="s">
        <v>45</v>
      </c>
      <c r="B21" s="1309"/>
      <c r="C21" s="1289"/>
      <c r="D21" s="1312">
        <v>0.1</v>
      </c>
      <c r="E21" s="1288" t="s">
        <v>37</v>
      </c>
      <c r="F21" s="1289"/>
      <c r="G21" s="1288" t="s">
        <v>159</v>
      </c>
      <c r="H21" s="1309"/>
      <c r="I21" s="1303">
        <v>15</v>
      </c>
      <c r="J21" s="1315" t="s">
        <v>163</v>
      </c>
      <c r="K21" s="1324"/>
      <c r="L21" s="1303">
        <v>12</v>
      </c>
      <c r="M21" s="1315" t="s">
        <v>163</v>
      </c>
      <c r="N21" s="1324"/>
      <c r="O21" s="1303">
        <v>12</v>
      </c>
      <c r="P21" s="1315" t="s">
        <v>163</v>
      </c>
      <c r="Q21" s="1324"/>
      <c r="R21" s="1303">
        <v>12</v>
      </c>
      <c r="S21" s="1315" t="s">
        <v>164</v>
      </c>
      <c r="T21" s="1324"/>
      <c r="U21" s="1303">
        <v>10</v>
      </c>
      <c r="V21" s="1315" t="s">
        <v>163</v>
      </c>
      <c r="W21" s="1324"/>
      <c r="X21" s="1303">
        <v>9</v>
      </c>
      <c r="Y21" s="1315" t="s">
        <v>164</v>
      </c>
      <c r="Z21" s="1324"/>
      <c r="AA21" s="1303">
        <v>10</v>
      </c>
      <c r="AB21" s="1315" t="s">
        <v>163</v>
      </c>
      <c r="AC21" s="1324"/>
      <c r="AD21" s="1303">
        <v>10</v>
      </c>
      <c r="AE21" s="1315" t="s">
        <v>163</v>
      </c>
      <c r="AF21" s="1324"/>
      <c r="AG21" s="1303">
        <v>10</v>
      </c>
      <c r="AH21" s="1315" t="s">
        <v>163</v>
      </c>
      <c r="AI21" s="1324"/>
      <c r="AJ21" s="1303">
        <v>10</v>
      </c>
      <c r="AK21" s="1315" t="s">
        <v>164</v>
      </c>
      <c r="AL21" s="1324"/>
      <c r="AM21" s="1303">
        <v>10</v>
      </c>
      <c r="AN21" s="1315" t="s">
        <v>164</v>
      </c>
      <c r="AO21" s="1324"/>
      <c r="AP21" s="1303">
        <v>12</v>
      </c>
      <c r="AQ21" s="1315" t="s">
        <v>163</v>
      </c>
      <c r="AR21" s="1324"/>
      <c r="AS21" s="1303">
        <v>12</v>
      </c>
      <c r="AT21" s="1315" t="s">
        <v>164</v>
      </c>
      <c r="AU21" s="1324"/>
      <c r="AV21" s="1303">
        <v>10</v>
      </c>
      <c r="AW21" s="1315" t="s">
        <v>163</v>
      </c>
      <c r="AX21" s="1324">
        <v>0</v>
      </c>
      <c r="AY21" s="1303">
        <v>12</v>
      </c>
      <c r="AZ21" s="1315" t="s">
        <v>163</v>
      </c>
      <c r="BA21" s="1324">
        <v>0</v>
      </c>
      <c r="BB21" s="1303">
        <v>10</v>
      </c>
      <c r="BC21" s="1315" t="s">
        <v>163</v>
      </c>
      <c r="BD21" s="1324">
        <v>0</v>
      </c>
      <c r="BE21" s="1303">
        <v>12</v>
      </c>
      <c r="BF21" s="1315" t="s">
        <v>164</v>
      </c>
      <c r="BG21" s="1324">
        <v>0</v>
      </c>
      <c r="BH21" s="1303">
        <v>12</v>
      </c>
      <c r="BI21" s="1315" t="s">
        <v>163</v>
      </c>
      <c r="BJ21" s="1324">
        <v>0</v>
      </c>
      <c r="BK21" s="1303">
        <v>10</v>
      </c>
      <c r="BL21" s="1315" t="s">
        <v>163</v>
      </c>
      <c r="BM21" s="1324"/>
      <c r="BN21" s="603"/>
    </row>
    <row r="22" spans="1:67" ht="8.25" customHeight="1" x14ac:dyDescent="0.2">
      <c r="A22" s="1290"/>
      <c r="B22" s="1310"/>
      <c r="C22" s="1291"/>
      <c r="D22" s="1313"/>
      <c r="E22" s="1290"/>
      <c r="F22" s="1291"/>
      <c r="G22" s="1290"/>
      <c r="H22" s="1310"/>
      <c r="I22" s="1304"/>
      <c r="J22" s="1316"/>
      <c r="K22" s="1325"/>
      <c r="L22" s="1304"/>
      <c r="M22" s="1316"/>
      <c r="N22" s="1325"/>
      <c r="O22" s="1304"/>
      <c r="P22" s="1316"/>
      <c r="Q22" s="1325"/>
      <c r="R22" s="1304"/>
      <c r="S22" s="1316"/>
      <c r="T22" s="1325"/>
      <c r="U22" s="1304"/>
      <c r="V22" s="1316"/>
      <c r="W22" s="1325"/>
      <c r="X22" s="1304"/>
      <c r="Y22" s="1316"/>
      <c r="Z22" s="1325"/>
      <c r="AA22" s="1304"/>
      <c r="AB22" s="1316"/>
      <c r="AC22" s="1325"/>
      <c r="AD22" s="1304"/>
      <c r="AE22" s="1316"/>
      <c r="AF22" s="1325"/>
      <c r="AG22" s="1304"/>
      <c r="AH22" s="1316"/>
      <c r="AI22" s="1325"/>
      <c r="AJ22" s="1304"/>
      <c r="AK22" s="1316"/>
      <c r="AL22" s="1325"/>
      <c r="AM22" s="1304"/>
      <c r="AN22" s="1316"/>
      <c r="AO22" s="1325"/>
      <c r="AP22" s="1304"/>
      <c r="AQ22" s="1316"/>
      <c r="AR22" s="1325"/>
      <c r="AS22" s="1304"/>
      <c r="AT22" s="1316"/>
      <c r="AU22" s="1325"/>
      <c r="AV22" s="1304"/>
      <c r="AW22" s="1316"/>
      <c r="AX22" s="1325"/>
      <c r="AY22" s="1304"/>
      <c r="AZ22" s="1316"/>
      <c r="BA22" s="1325"/>
      <c r="BB22" s="1304"/>
      <c r="BC22" s="1316"/>
      <c r="BD22" s="1325"/>
      <c r="BE22" s="1304"/>
      <c r="BF22" s="1316"/>
      <c r="BG22" s="1325"/>
      <c r="BH22" s="1304"/>
      <c r="BI22" s="1316"/>
      <c r="BJ22" s="1325"/>
      <c r="BK22" s="1304"/>
      <c r="BL22" s="1316"/>
      <c r="BM22" s="1325"/>
    </row>
    <row r="23" spans="1:67" ht="8.25" customHeight="1" thickBot="1" x14ac:dyDescent="0.25">
      <c r="A23" s="1290"/>
      <c r="B23" s="1310"/>
      <c r="C23" s="1291"/>
      <c r="D23" s="1313"/>
      <c r="E23" s="1292"/>
      <c r="F23" s="1293"/>
      <c r="G23" s="1292"/>
      <c r="H23" s="1311"/>
      <c r="I23" s="1305"/>
      <c r="J23" s="1317"/>
      <c r="K23" s="1326"/>
      <c r="L23" s="1305"/>
      <c r="M23" s="1317"/>
      <c r="N23" s="1326"/>
      <c r="O23" s="1305"/>
      <c r="P23" s="1317"/>
      <c r="Q23" s="1326"/>
      <c r="R23" s="1305"/>
      <c r="S23" s="1317"/>
      <c r="T23" s="1326"/>
      <c r="U23" s="1305"/>
      <c r="V23" s="1317"/>
      <c r="W23" s="1326"/>
      <c r="X23" s="1305"/>
      <c r="Y23" s="1317"/>
      <c r="Z23" s="1326"/>
      <c r="AA23" s="1305"/>
      <c r="AB23" s="1317"/>
      <c r="AC23" s="1326"/>
      <c r="AD23" s="1305"/>
      <c r="AE23" s="1317"/>
      <c r="AF23" s="1326"/>
      <c r="AG23" s="1305"/>
      <c r="AH23" s="1317"/>
      <c r="AI23" s="1326"/>
      <c r="AJ23" s="1305"/>
      <c r="AK23" s="1317"/>
      <c r="AL23" s="1326"/>
      <c r="AM23" s="1305"/>
      <c r="AN23" s="1317"/>
      <c r="AO23" s="1326"/>
      <c r="AP23" s="1305"/>
      <c r="AQ23" s="1317"/>
      <c r="AR23" s="1326"/>
      <c r="AS23" s="1305"/>
      <c r="AT23" s="1317"/>
      <c r="AU23" s="1326"/>
      <c r="AV23" s="1305"/>
      <c r="AW23" s="1317"/>
      <c r="AX23" s="1326"/>
      <c r="AY23" s="1305"/>
      <c r="AZ23" s="1317"/>
      <c r="BA23" s="1326"/>
      <c r="BB23" s="1305"/>
      <c r="BC23" s="1317"/>
      <c r="BD23" s="1326"/>
      <c r="BE23" s="1305"/>
      <c r="BF23" s="1317"/>
      <c r="BG23" s="1326"/>
      <c r="BH23" s="1305"/>
      <c r="BI23" s="1317"/>
      <c r="BJ23" s="1326"/>
      <c r="BK23" s="1305"/>
      <c r="BL23" s="1317"/>
      <c r="BM23" s="1326"/>
    </row>
    <row r="24" spans="1:67" ht="8.25" customHeight="1" x14ac:dyDescent="0.2">
      <c r="A24" s="1290"/>
      <c r="B24" s="1310"/>
      <c r="C24" s="1291"/>
      <c r="D24" s="1313"/>
      <c r="E24" s="1288" t="s">
        <v>160</v>
      </c>
      <c r="F24" s="1289"/>
      <c r="G24" s="1288" t="s">
        <v>159</v>
      </c>
      <c r="H24" s="1289"/>
      <c r="I24" s="1318">
        <v>0.40799999999999997</v>
      </c>
      <c r="J24" s="1319"/>
      <c r="K24" s="1320"/>
      <c r="L24" s="1318">
        <v>0.40799999999999997</v>
      </c>
      <c r="M24" s="1319"/>
      <c r="N24" s="1320"/>
      <c r="O24" s="1318">
        <v>0.40799999999999997</v>
      </c>
      <c r="P24" s="1319"/>
      <c r="Q24" s="1320"/>
      <c r="R24" s="1318">
        <v>0.40799999999999997</v>
      </c>
      <c r="S24" s="1319"/>
      <c r="T24" s="1320"/>
      <c r="U24" s="1318">
        <v>0.40799999999999997</v>
      </c>
      <c r="V24" s="1319"/>
      <c r="W24" s="1320"/>
      <c r="X24" s="1318">
        <v>0.40799999999999997</v>
      </c>
      <c r="Y24" s="1319"/>
      <c r="Z24" s="1320"/>
      <c r="AA24" s="1318">
        <v>0.4</v>
      </c>
      <c r="AB24" s="1319"/>
      <c r="AC24" s="1320"/>
      <c r="AD24" s="1318">
        <v>0.4</v>
      </c>
      <c r="AE24" s="1319"/>
      <c r="AF24" s="1320"/>
      <c r="AG24" s="1318">
        <v>0.40100000000000002</v>
      </c>
      <c r="AH24" s="1319"/>
      <c r="AI24" s="1320"/>
      <c r="AJ24" s="1318">
        <v>0.4</v>
      </c>
      <c r="AK24" s="1319"/>
      <c r="AL24" s="1320"/>
      <c r="AM24" s="1318">
        <v>0.40300000000000002</v>
      </c>
      <c r="AN24" s="1319"/>
      <c r="AO24" s="1320"/>
      <c r="AP24" s="1318">
        <v>0.4</v>
      </c>
      <c r="AQ24" s="1319"/>
      <c r="AR24" s="1320"/>
      <c r="AS24" s="1318">
        <v>0.4</v>
      </c>
      <c r="AT24" s="1319"/>
      <c r="AU24" s="1320"/>
      <c r="AV24" s="1318">
        <v>0.4</v>
      </c>
      <c r="AW24" s="1319"/>
      <c r="AX24" s="1320"/>
      <c r="AY24" s="1318">
        <v>0.4</v>
      </c>
      <c r="AZ24" s="1319"/>
      <c r="BA24" s="1320"/>
      <c r="BB24" s="1318">
        <v>0.40300000000000002</v>
      </c>
      <c r="BC24" s="1319"/>
      <c r="BD24" s="1320"/>
      <c r="BE24" s="1318">
        <v>0.40100000000000002</v>
      </c>
      <c r="BF24" s="1319"/>
      <c r="BG24" s="1320"/>
      <c r="BH24" s="1318">
        <v>0.4</v>
      </c>
      <c r="BI24" s="1319"/>
      <c r="BJ24" s="1320"/>
      <c r="BK24" s="1318">
        <v>0.40300000000000002</v>
      </c>
      <c r="BL24" s="1319"/>
      <c r="BM24" s="1320"/>
    </row>
    <row r="25" spans="1:67" ht="8.25" customHeight="1" x14ac:dyDescent="0.2">
      <c r="A25" s="1290"/>
      <c r="B25" s="1310"/>
      <c r="C25" s="1291"/>
      <c r="D25" s="1313"/>
      <c r="E25" s="1290"/>
      <c r="F25" s="1291"/>
      <c r="G25" s="1290"/>
      <c r="H25" s="1291"/>
      <c r="I25" s="1318"/>
      <c r="J25" s="1319"/>
      <c r="K25" s="1320"/>
      <c r="L25" s="1318"/>
      <c r="M25" s="1319"/>
      <c r="N25" s="1320"/>
      <c r="O25" s="1318"/>
      <c r="P25" s="1319"/>
      <c r="Q25" s="1320"/>
      <c r="R25" s="1318"/>
      <c r="S25" s="1319"/>
      <c r="T25" s="1320"/>
      <c r="U25" s="1318"/>
      <c r="V25" s="1319"/>
      <c r="W25" s="1320"/>
      <c r="X25" s="1318"/>
      <c r="Y25" s="1319"/>
      <c r="Z25" s="1320"/>
      <c r="AA25" s="1318"/>
      <c r="AB25" s="1319"/>
      <c r="AC25" s="1320"/>
      <c r="AD25" s="1318"/>
      <c r="AE25" s="1319"/>
      <c r="AF25" s="1320"/>
      <c r="AG25" s="1318"/>
      <c r="AH25" s="1319"/>
      <c r="AI25" s="1320"/>
      <c r="AJ25" s="1318"/>
      <c r="AK25" s="1319"/>
      <c r="AL25" s="1320"/>
      <c r="AM25" s="1318"/>
      <c r="AN25" s="1319"/>
      <c r="AO25" s="1320"/>
      <c r="AP25" s="1318"/>
      <c r="AQ25" s="1319"/>
      <c r="AR25" s="1320"/>
      <c r="AS25" s="1318"/>
      <c r="AT25" s="1319"/>
      <c r="AU25" s="1320"/>
      <c r="AV25" s="1318"/>
      <c r="AW25" s="1319"/>
      <c r="AX25" s="1320"/>
      <c r="AY25" s="1318"/>
      <c r="AZ25" s="1319"/>
      <c r="BA25" s="1320"/>
      <c r="BB25" s="1318"/>
      <c r="BC25" s="1319"/>
      <c r="BD25" s="1320"/>
      <c r="BE25" s="1318"/>
      <c r="BF25" s="1319"/>
      <c r="BG25" s="1320"/>
      <c r="BH25" s="1318"/>
      <c r="BI25" s="1319"/>
      <c r="BJ25" s="1320"/>
      <c r="BK25" s="1318"/>
      <c r="BL25" s="1319"/>
      <c r="BM25" s="1320"/>
    </row>
    <row r="26" spans="1:67" ht="8.25" customHeight="1" thickBot="1" x14ac:dyDescent="0.25">
      <c r="A26" s="1292"/>
      <c r="B26" s="1311"/>
      <c r="C26" s="1293"/>
      <c r="D26" s="1314"/>
      <c r="E26" s="1292"/>
      <c r="F26" s="1293"/>
      <c r="G26" s="1292"/>
      <c r="H26" s="1293"/>
      <c r="I26" s="1321"/>
      <c r="J26" s="1322"/>
      <c r="K26" s="1323"/>
      <c r="L26" s="1321"/>
      <c r="M26" s="1322"/>
      <c r="N26" s="1323"/>
      <c r="O26" s="1321"/>
      <c r="P26" s="1322"/>
      <c r="Q26" s="1323"/>
      <c r="R26" s="1321"/>
      <c r="S26" s="1322"/>
      <c r="T26" s="1323"/>
      <c r="U26" s="1321"/>
      <c r="V26" s="1322"/>
      <c r="W26" s="1323"/>
      <c r="X26" s="1321"/>
      <c r="Y26" s="1322"/>
      <c r="Z26" s="1323"/>
      <c r="AA26" s="1321"/>
      <c r="AB26" s="1322"/>
      <c r="AC26" s="1323"/>
      <c r="AD26" s="1321"/>
      <c r="AE26" s="1322"/>
      <c r="AF26" s="1323"/>
      <c r="AG26" s="1321"/>
      <c r="AH26" s="1322"/>
      <c r="AI26" s="1323"/>
      <c r="AJ26" s="1321"/>
      <c r="AK26" s="1322"/>
      <c r="AL26" s="1323"/>
      <c r="AM26" s="1321"/>
      <c r="AN26" s="1322"/>
      <c r="AO26" s="1323"/>
      <c r="AP26" s="1321"/>
      <c r="AQ26" s="1322"/>
      <c r="AR26" s="1323"/>
      <c r="AS26" s="1321"/>
      <c r="AT26" s="1322"/>
      <c r="AU26" s="1323"/>
      <c r="AV26" s="1321"/>
      <c r="AW26" s="1322"/>
      <c r="AX26" s="1323"/>
      <c r="AY26" s="1321"/>
      <c r="AZ26" s="1322"/>
      <c r="BA26" s="1323"/>
      <c r="BB26" s="1321"/>
      <c r="BC26" s="1322"/>
      <c r="BD26" s="1323"/>
      <c r="BE26" s="1321"/>
      <c r="BF26" s="1322"/>
      <c r="BG26" s="1323"/>
      <c r="BH26" s="1321"/>
      <c r="BI26" s="1322"/>
      <c r="BJ26" s="1323"/>
      <c r="BK26" s="1321"/>
      <c r="BL26" s="1322"/>
      <c r="BM26" s="1323"/>
    </row>
    <row r="27" spans="1:67" ht="8.25" customHeight="1" x14ac:dyDescent="0.2">
      <c r="A27" s="1288" t="s">
        <v>47</v>
      </c>
      <c r="B27" s="1309"/>
      <c r="C27" s="1289"/>
      <c r="D27" s="1312">
        <v>0.1</v>
      </c>
      <c r="E27" s="1288" t="s">
        <v>37</v>
      </c>
      <c r="F27" s="1289"/>
      <c r="G27" s="1288" t="s">
        <v>159</v>
      </c>
      <c r="H27" s="1289"/>
      <c r="I27" s="1303">
        <v>12</v>
      </c>
      <c r="J27" s="1306" t="s">
        <v>163</v>
      </c>
      <c r="K27" s="1285"/>
      <c r="L27" s="1303">
        <v>12</v>
      </c>
      <c r="M27" s="1306" t="s">
        <v>163</v>
      </c>
      <c r="N27" s="1285"/>
      <c r="O27" s="1303">
        <v>12</v>
      </c>
      <c r="P27" s="1306" t="s">
        <v>163</v>
      </c>
      <c r="Q27" s="1285"/>
      <c r="R27" s="1303">
        <v>10</v>
      </c>
      <c r="S27" s="1306" t="s">
        <v>164</v>
      </c>
      <c r="T27" s="1285"/>
      <c r="U27" s="1303">
        <v>10</v>
      </c>
      <c r="V27" s="1306" t="s">
        <v>163</v>
      </c>
      <c r="W27" s="1285"/>
      <c r="X27" s="1303">
        <v>10</v>
      </c>
      <c r="Y27" s="1306" t="s">
        <v>163</v>
      </c>
      <c r="Z27" s="1285"/>
      <c r="AA27" s="1303">
        <v>10</v>
      </c>
      <c r="AB27" s="1306" t="s">
        <v>164</v>
      </c>
      <c r="AC27" s="1285"/>
      <c r="AD27" s="1303">
        <v>10</v>
      </c>
      <c r="AE27" s="1306" t="s">
        <v>163</v>
      </c>
      <c r="AF27" s="1285"/>
      <c r="AG27" s="1303">
        <v>10</v>
      </c>
      <c r="AH27" s="1306" t="s">
        <v>163</v>
      </c>
      <c r="AI27" s="1285"/>
      <c r="AJ27" s="1303">
        <v>10</v>
      </c>
      <c r="AK27" s="1306" t="s">
        <v>164</v>
      </c>
      <c r="AL27" s="1285"/>
      <c r="AM27" s="1303">
        <v>10</v>
      </c>
      <c r="AN27" s="1306" t="s">
        <v>163</v>
      </c>
      <c r="AO27" s="1285"/>
      <c r="AP27" s="1303">
        <v>10</v>
      </c>
      <c r="AQ27" s="1306" t="s">
        <v>164</v>
      </c>
      <c r="AR27" s="1285"/>
      <c r="AS27" s="1303">
        <v>12</v>
      </c>
      <c r="AT27" s="1306" t="s">
        <v>163</v>
      </c>
      <c r="AU27" s="1285"/>
      <c r="AV27" s="1303">
        <v>12</v>
      </c>
      <c r="AW27" s="1306" t="s">
        <v>164</v>
      </c>
      <c r="AX27" s="1285">
        <v>0</v>
      </c>
      <c r="AY27" s="1303">
        <v>11</v>
      </c>
      <c r="AZ27" s="1306" t="s">
        <v>163</v>
      </c>
      <c r="BA27" s="1285">
        <v>0</v>
      </c>
      <c r="BB27" s="1303">
        <v>10</v>
      </c>
      <c r="BC27" s="1306" t="s">
        <v>163</v>
      </c>
      <c r="BD27" s="1285">
        <v>0</v>
      </c>
      <c r="BE27" s="1303">
        <v>12</v>
      </c>
      <c r="BF27" s="1306" t="s">
        <v>163</v>
      </c>
      <c r="BG27" s="1285">
        <v>0</v>
      </c>
      <c r="BH27" s="1303">
        <v>10</v>
      </c>
      <c r="BI27" s="1306" t="s">
        <v>164</v>
      </c>
      <c r="BJ27" s="1285">
        <v>0</v>
      </c>
      <c r="BK27" s="1303">
        <v>12</v>
      </c>
      <c r="BL27" s="1306" t="s">
        <v>163</v>
      </c>
      <c r="BM27" s="1285">
        <v>0</v>
      </c>
    </row>
    <row r="28" spans="1:67" ht="8.25" customHeight="1" x14ac:dyDescent="0.2">
      <c r="A28" s="1290"/>
      <c r="B28" s="1310"/>
      <c r="C28" s="1291"/>
      <c r="D28" s="1313"/>
      <c r="E28" s="1290"/>
      <c r="F28" s="1291"/>
      <c r="G28" s="1290"/>
      <c r="H28" s="1291"/>
      <c r="I28" s="1304"/>
      <c r="J28" s="1307"/>
      <c r="K28" s="1286"/>
      <c r="L28" s="1304"/>
      <c r="M28" s="1307"/>
      <c r="N28" s="1286"/>
      <c r="O28" s="1304"/>
      <c r="P28" s="1307"/>
      <c r="Q28" s="1286"/>
      <c r="R28" s="1304"/>
      <c r="S28" s="1307"/>
      <c r="T28" s="1286"/>
      <c r="U28" s="1304"/>
      <c r="V28" s="1307"/>
      <c r="W28" s="1286"/>
      <c r="X28" s="1304"/>
      <c r="Y28" s="1307"/>
      <c r="Z28" s="1286"/>
      <c r="AA28" s="1304"/>
      <c r="AB28" s="1307"/>
      <c r="AC28" s="1286"/>
      <c r="AD28" s="1304"/>
      <c r="AE28" s="1307"/>
      <c r="AF28" s="1286"/>
      <c r="AG28" s="1304"/>
      <c r="AH28" s="1307"/>
      <c r="AI28" s="1286"/>
      <c r="AJ28" s="1304"/>
      <c r="AK28" s="1307"/>
      <c r="AL28" s="1286"/>
      <c r="AM28" s="1304"/>
      <c r="AN28" s="1307"/>
      <c r="AO28" s="1286"/>
      <c r="AP28" s="1304"/>
      <c r="AQ28" s="1307"/>
      <c r="AR28" s="1286"/>
      <c r="AS28" s="1304"/>
      <c r="AT28" s="1307"/>
      <c r="AU28" s="1286"/>
      <c r="AV28" s="1304"/>
      <c r="AW28" s="1307"/>
      <c r="AX28" s="1286"/>
      <c r="AY28" s="1304"/>
      <c r="AZ28" s="1307"/>
      <c r="BA28" s="1286"/>
      <c r="BB28" s="1304"/>
      <c r="BC28" s="1307"/>
      <c r="BD28" s="1286"/>
      <c r="BE28" s="1304"/>
      <c r="BF28" s="1307"/>
      <c r="BG28" s="1286"/>
      <c r="BH28" s="1304"/>
      <c r="BI28" s="1307"/>
      <c r="BJ28" s="1286"/>
      <c r="BK28" s="1304"/>
      <c r="BL28" s="1307"/>
      <c r="BM28" s="1286"/>
    </row>
    <row r="29" spans="1:67" ht="8.25" customHeight="1" thickBot="1" x14ac:dyDescent="0.25">
      <c r="A29" s="1290"/>
      <c r="B29" s="1310"/>
      <c r="C29" s="1291"/>
      <c r="D29" s="1313"/>
      <c r="E29" s="1292"/>
      <c r="F29" s="1293"/>
      <c r="G29" s="1292"/>
      <c r="H29" s="1293"/>
      <c r="I29" s="1305"/>
      <c r="J29" s="1308"/>
      <c r="K29" s="1287"/>
      <c r="L29" s="1305"/>
      <c r="M29" s="1308"/>
      <c r="N29" s="1287"/>
      <c r="O29" s="1305"/>
      <c r="P29" s="1308"/>
      <c r="Q29" s="1287"/>
      <c r="R29" s="1305"/>
      <c r="S29" s="1308"/>
      <c r="T29" s="1287"/>
      <c r="U29" s="1305"/>
      <c r="V29" s="1308"/>
      <c r="W29" s="1287"/>
      <c r="X29" s="1305"/>
      <c r="Y29" s="1308"/>
      <c r="Z29" s="1287"/>
      <c r="AA29" s="1305"/>
      <c r="AB29" s="1308"/>
      <c r="AC29" s="1287"/>
      <c r="AD29" s="1305"/>
      <c r="AE29" s="1308"/>
      <c r="AF29" s="1287"/>
      <c r="AG29" s="1305"/>
      <c r="AH29" s="1308"/>
      <c r="AI29" s="1287"/>
      <c r="AJ29" s="1305"/>
      <c r="AK29" s="1308"/>
      <c r="AL29" s="1287"/>
      <c r="AM29" s="1305"/>
      <c r="AN29" s="1308"/>
      <c r="AO29" s="1287"/>
      <c r="AP29" s="1305"/>
      <c r="AQ29" s="1308"/>
      <c r="AR29" s="1287"/>
      <c r="AS29" s="1305"/>
      <c r="AT29" s="1308"/>
      <c r="AU29" s="1287"/>
      <c r="AV29" s="1305"/>
      <c r="AW29" s="1308"/>
      <c r="AX29" s="1287"/>
      <c r="AY29" s="1305"/>
      <c r="AZ29" s="1308"/>
      <c r="BA29" s="1287"/>
      <c r="BB29" s="1305"/>
      <c r="BC29" s="1308"/>
      <c r="BD29" s="1287"/>
      <c r="BE29" s="1305"/>
      <c r="BF29" s="1308"/>
      <c r="BG29" s="1287"/>
      <c r="BH29" s="1305"/>
      <c r="BI29" s="1308"/>
      <c r="BJ29" s="1287"/>
      <c r="BK29" s="1305"/>
      <c r="BL29" s="1308"/>
      <c r="BM29" s="1287"/>
    </row>
    <row r="30" spans="1:67" ht="8.25" customHeight="1" x14ac:dyDescent="0.2">
      <c r="A30" s="1290"/>
      <c r="B30" s="1310"/>
      <c r="C30" s="1291"/>
      <c r="D30" s="1313"/>
      <c r="E30" s="1288" t="s">
        <v>160</v>
      </c>
      <c r="F30" s="1289"/>
      <c r="G30" s="1288" t="s">
        <v>159</v>
      </c>
      <c r="H30" s="1289"/>
      <c r="I30" s="1294">
        <v>0.42</v>
      </c>
      <c r="J30" s="1295"/>
      <c r="K30" s="1296"/>
      <c r="L30" s="1294">
        <v>0.42</v>
      </c>
      <c r="M30" s="1295"/>
      <c r="N30" s="1296"/>
      <c r="O30" s="1294">
        <v>0.42099999999999999</v>
      </c>
      <c r="P30" s="1295"/>
      <c r="Q30" s="1296"/>
      <c r="R30" s="1294">
        <v>0.42</v>
      </c>
      <c r="S30" s="1295"/>
      <c r="T30" s="1296"/>
      <c r="U30" s="1294">
        <v>0.42</v>
      </c>
      <c r="V30" s="1295"/>
      <c r="W30" s="1296"/>
      <c r="X30" s="1294">
        <v>0.42</v>
      </c>
      <c r="Y30" s="1295"/>
      <c r="Z30" s="1296"/>
      <c r="AA30" s="1294">
        <v>0.41799999999999998</v>
      </c>
      <c r="AB30" s="1295"/>
      <c r="AC30" s="1296"/>
      <c r="AD30" s="1294">
        <v>0.41799999999999998</v>
      </c>
      <c r="AE30" s="1295"/>
      <c r="AF30" s="1296"/>
      <c r="AG30" s="1294">
        <v>0.41699999999999998</v>
      </c>
      <c r="AH30" s="1295"/>
      <c r="AI30" s="1296"/>
      <c r="AJ30" s="1294">
        <v>0.41799999999999998</v>
      </c>
      <c r="AK30" s="1295"/>
      <c r="AL30" s="1296"/>
      <c r="AM30" s="1294">
        <v>0.41799999999999998</v>
      </c>
      <c r="AN30" s="1295"/>
      <c r="AO30" s="1296"/>
      <c r="AP30" s="1294">
        <v>0.41599999999999998</v>
      </c>
      <c r="AQ30" s="1295"/>
      <c r="AR30" s="1296"/>
      <c r="AS30" s="1294">
        <v>0.41699999999999998</v>
      </c>
      <c r="AT30" s="1295"/>
      <c r="AU30" s="1296"/>
      <c r="AV30" s="1294">
        <v>0.41599999999999998</v>
      </c>
      <c r="AW30" s="1295"/>
      <c r="AX30" s="1296"/>
      <c r="AY30" s="1294">
        <v>0.41599999999999998</v>
      </c>
      <c r="AZ30" s="1295"/>
      <c r="BA30" s="1296"/>
      <c r="BB30" s="1294">
        <v>0.41799999999999998</v>
      </c>
      <c r="BC30" s="1295"/>
      <c r="BD30" s="1296"/>
      <c r="BE30" s="1294">
        <v>0.41799999999999998</v>
      </c>
      <c r="BF30" s="1295"/>
      <c r="BG30" s="1296"/>
      <c r="BH30" s="1294">
        <v>0.41799999999999998</v>
      </c>
      <c r="BI30" s="1295"/>
      <c r="BJ30" s="1296"/>
      <c r="BK30" s="1294">
        <v>0.41899999999999998</v>
      </c>
      <c r="BL30" s="1295"/>
      <c r="BM30" s="1296"/>
    </row>
    <row r="31" spans="1:67" ht="8.25" customHeight="1" x14ac:dyDescent="0.2">
      <c r="A31" s="1290"/>
      <c r="B31" s="1310"/>
      <c r="C31" s="1291"/>
      <c r="D31" s="1313"/>
      <c r="E31" s="1290"/>
      <c r="F31" s="1291"/>
      <c r="G31" s="1290"/>
      <c r="H31" s="1291"/>
      <c r="I31" s="1297"/>
      <c r="J31" s="1298"/>
      <c r="K31" s="1299"/>
      <c r="L31" s="1297"/>
      <c r="M31" s="1298"/>
      <c r="N31" s="1299"/>
      <c r="O31" s="1297"/>
      <c r="P31" s="1298"/>
      <c r="Q31" s="1299"/>
      <c r="R31" s="1297"/>
      <c r="S31" s="1298"/>
      <c r="T31" s="1299"/>
      <c r="U31" s="1297"/>
      <c r="V31" s="1298"/>
      <c r="W31" s="1299"/>
      <c r="X31" s="1297"/>
      <c r="Y31" s="1298"/>
      <c r="Z31" s="1299"/>
      <c r="AA31" s="1297"/>
      <c r="AB31" s="1298"/>
      <c r="AC31" s="1299"/>
      <c r="AD31" s="1297"/>
      <c r="AE31" s="1298"/>
      <c r="AF31" s="1299"/>
      <c r="AG31" s="1297"/>
      <c r="AH31" s="1298"/>
      <c r="AI31" s="1299"/>
      <c r="AJ31" s="1297"/>
      <c r="AK31" s="1298"/>
      <c r="AL31" s="1299"/>
      <c r="AM31" s="1297"/>
      <c r="AN31" s="1298"/>
      <c r="AO31" s="1299"/>
      <c r="AP31" s="1297"/>
      <c r="AQ31" s="1298"/>
      <c r="AR31" s="1299"/>
      <c r="AS31" s="1297"/>
      <c r="AT31" s="1298"/>
      <c r="AU31" s="1299"/>
      <c r="AV31" s="1297"/>
      <c r="AW31" s="1298"/>
      <c r="AX31" s="1299"/>
      <c r="AY31" s="1297"/>
      <c r="AZ31" s="1298"/>
      <c r="BA31" s="1299"/>
      <c r="BB31" s="1297"/>
      <c r="BC31" s="1298"/>
      <c r="BD31" s="1299"/>
      <c r="BE31" s="1297"/>
      <c r="BF31" s="1298"/>
      <c r="BG31" s="1299"/>
      <c r="BH31" s="1297"/>
      <c r="BI31" s="1298"/>
      <c r="BJ31" s="1299"/>
      <c r="BK31" s="1297"/>
      <c r="BL31" s="1298"/>
      <c r="BM31" s="1299"/>
    </row>
    <row r="32" spans="1:67" ht="8.25" customHeight="1" thickBot="1" x14ac:dyDescent="0.25">
      <c r="A32" s="1292"/>
      <c r="B32" s="1311"/>
      <c r="C32" s="1293"/>
      <c r="D32" s="1314"/>
      <c r="E32" s="1292"/>
      <c r="F32" s="1293"/>
      <c r="G32" s="1292"/>
      <c r="H32" s="1293"/>
      <c r="I32" s="1300"/>
      <c r="J32" s="1301"/>
      <c r="K32" s="1302"/>
      <c r="L32" s="1300"/>
      <c r="M32" s="1301"/>
      <c r="N32" s="1302"/>
      <c r="O32" s="1300"/>
      <c r="P32" s="1301"/>
      <c r="Q32" s="1302"/>
      <c r="R32" s="1300"/>
      <c r="S32" s="1301"/>
      <c r="T32" s="1302"/>
      <c r="U32" s="1300"/>
      <c r="V32" s="1301"/>
      <c r="W32" s="1302"/>
      <c r="X32" s="1300"/>
      <c r="Y32" s="1301"/>
      <c r="Z32" s="1302"/>
      <c r="AA32" s="1300"/>
      <c r="AB32" s="1301"/>
      <c r="AC32" s="1302"/>
      <c r="AD32" s="1300"/>
      <c r="AE32" s="1301"/>
      <c r="AF32" s="1302"/>
      <c r="AG32" s="1300"/>
      <c r="AH32" s="1301"/>
      <c r="AI32" s="1302"/>
      <c r="AJ32" s="1300"/>
      <c r="AK32" s="1301"/>
      <c r="AL32" s="1302"/>
      <c r="AM32" s="1300"/>
      <c r="AN32" s="1301"/>
      <c r="AO32" s="1302"/>
      <c r="AP32" s="1300"/>
      <c r="AQ32" s="1301"/>
      <c r="AR32" s="1302"/>
      <c r="AS32" s="1300"/>
      <c r="AT32" s="1301"/>
      <c r="AU32" s="1302"/>
      <c r="AV32" s="1300"/>
      <c r="AW32" s="1301"/>
      <c r="AX32" s="1302"/>
      <c r="AY32" s="1300"/>
      <c r="AZ32" s="1301"/>
      <c r="BA32" s="1302"/>
      <c r="BB32" s="1300"/>
      <c r="BC32" s="1301"/>
      <c r="BD32" s="1302"/>
      <c r="BE32" s="1300"/>
      <c r="BF32" s="1301"/>
      <c r="BG32" s="1302"/>
      <c r="BH32" s="1300"/>
      <c r="BI32" s="1301"/>
      <c r="BJ32" s="1302"/>
      <c r="BK32" s="1300"/>
      <c r="BL32" s="1301"/>
      <c r="BM32" s="1302"/>
    </row>
    <row r="33" spans="1:65" x14ac:dyDescent="0.25">
      <c r="A33" s="1257" t="s">
        <v>165</v>
      </c>
      <c r="B33" s="1258"/>
      <c r="C33" s="1258"/>
      <c r="D33" s="1259"/>
      <c r="E33" s="1273" t="s">
        <v>158</v>
      </c>
      <c r="F33" s="1274"/>
      <c r="G33" s="1274"/>
      <c r="H33" s="1275"/>
      <c r="I33" s="592">
        <f>I7+I14</f>
        <v>33.228328641643088</v>
      </c>
      <c r="J33" s="593">
        <f>J7+J14</f>
        <v>6.3360000000302534</v>
      </c>
      <c r="K33" s="594">
        <f>K7+K14</f>
        <v>2.7720000000244909</v>
      </c>
      <c r="L33" s="592">
        <f>L7+L14</f>
        <v>35.211552568712513</v>
      </c>
      <c r="M33" s="593">
        <f t="shared" ref="M33:BM33" si="0">M7+M14</f>
        <v>6.7319999999308493</v>
      </c>
      <c r="N33" s="594">
        <f t="shared" si="0"/>
        <v>2.9039999999913562</v>
      </c>
      <c r="O33" s="592">
        <f t="shared" si="0"/>
        <v>37.837182332467989</v>
      </c>
      <c r="P33" s="593">
        <f t="shared" si="0"/>
        <v>7.2599999999783904</v>
      </c>
      <c r="Q33" s="594">
        <f t="shared" si="0"/>
        <v>3.0359999999882348</v>
      </c>
      <c r="R33" s="592">
        <f t="shared" si="0"/>
        <v>63.636148672112057</v>
      </c>
      <c r="S33" s="593">
        <f t="shared" si="0"/>
        <v>12.408000000006723</v>
      </c>
      <c r="T33" s="594">
        <f t="shared" si="0"/>
        <v>4.7520000000076834</v>
      </c>
      <c r="U33" s="592">
        <f t="shared" si="0"/>
        <v>20.261763433040386</v>
      </c>
      <c r="V33" s="593">
        <f t="shared" si="0"/>
        <v>3.9600000000264117</v>
      </c>
      <c r="W33" s="594">
        <f t="shared" si="0"/>
        <v>1.4520000000106847</v>
      </c>
      <c r="X33" s="592">
        <f t="shared" si="0"/>
        <v>99.662192345118029</v>
      </c>
      <c r="Y33" s="593">
        <f t="shared" si="0"/>
        <v>19.536000000018248</v>
      </c>
      <c r="Z33" s="594">
        <f t="shared" si="0"/>
        <v>6.9959999999996398</v>
      </c>
      <c r="AA33" s="592">
        <f t="shared" si="0"/>
        <v>78.474698186139193</v>
      </c>
      <c r="AB33" s="593">
        <f t="shared" si="0"/>
        <v>14.520000000016807</v>
      </c>
      <c r="AC33" s="594">
        <f t="shared" si="0"/>
        <v>7.391999999975269</v>
      </c>
      <c r="AD33" s="592">
        <f t="shared" si="0"/>
        <v>64.221626921121867</v>
      </c>
      <c r="AE33" s="593">
        <f t="shared" si="0"/>
        <v>12.935999999994237</v>
      </c>
      <c r="AF33" s="594">
        <f t="shared" si="0"/>
        <v>3.1680000000001201</v>
      </c>
      <c r="AG33" s="592">
        <f t="shared" si="0"/>
        <v>41.716337265468013</v>
      </c>
      <c r="AH33" s="593">
        <f t="shared" si="0"/>
        <v>8.4479999999803113</v>
      </c>
      <c r="AI33" s="594">
        <f t="shared" si="0"/>
        <v>1.58400000002257</v>
      </c>
      <c r="AJ33" s="592">
        <f t="shared" si="0"/>
        <v>117.31277604087163</v>
      </c>
      <c r="AK33" s="593">
        <f t="shared" si="0"/>
        <v>23.231999999990876</v>
      </c>
      <c r="AL33" s="594">
        <f t="shared" si="0"/>
        <v>7.5239999999871543</v>
      </c>
      <c r="AM33" s="592">
        <f t="shared" si="0"/>
        <v>88.399812849593218</v>
      </c>
      <c r="AN33" s="593">
        <f t="shared" si="0"/>
        <v>17.555999999975029</v>
      </c>
      <c r="AO33" s="594">
        <f t="shared" si="0"/>
        <v>5.5439999999889551</v>
      </c>
      <c r="AP33" s="592">
        <f t="shared" si="0"/>
        <v>40.404531909596088</v>
      </c>
      <c r="AQ33" s="593">
        <f t="shared" si="0"/>
        <v>8.0520000000196887</v>
      </c>
      <c r="AR33" s="594">
        <f t="shared" si="0"/>
        <v>2.3760000000038417</v>
      </c>
      <c r="AS33" s="592">
        <f t="shared" si="0"/>
        <v>99.591653041086772</v>
      </c>
      <c r="AT33" s="593">
        <f t="shared" si="0"/>
        <v>19.667999999985113</v>
      </c>
      <c r="AU33" s="594">
        <f t="shared" si="0"/>
        <v>6.600000000009004</v>
      </c>
      <c r="AV33" s="592">
        <f t="shared" si="0"/>
        <v>74.998305451189566</v>
      </c>
      <c r="AW33" s="593">
        <f t="shared" si="0"/>
        <v>14.784000000070591</v>
      </c>
      <c r="AX33" s="594">
        <f t="shared" si="0"/>
        <v>5.0160000000014406</v>
      </c>
      <c r="AY33" s="592">
        <f t="shared" si="0"/>
        <v>85.991686862668871</v>
      </c>
      <c r="AZ33" s="593">
        <f t="shared" si="0"/>
        <v>17.027999999987514</v>
      </c>
      <c r="BA33" s="594">
        <f t="shared" si="0"/>
        <v>5.5439999999889551</v>
      </c>
      <c r="BB33" s="592">
        <f t="shared" si="0"/>
        <v>18.485224078020106</v>
      </c>
      <c r="BC33" s="593">
        <f t="shared" si="0"/>
        <v>3.6959999999726278</v>
      </c>
      <c r="BD33" s="594">
        <f t="shared" si="0"/>
        <v>1.0560000000050422</v>
      </c>
      <c r="BE33" s="592">
        <f t="shared" si="0"/>
        <v>77.635640661239606</v>
      </c>
      <c r="BF33" s="593">
        <f t="shared" si="0"/>
        <v>15.444000000024971</v>
      </c>
      <c r="BG33" s="594">
        <f t="shared" si="0"/>
        <v>4.7520000000076834</v>
      </c>
      <c r="BH33" s="592">
        <f t="shared" si="0"/>
        <v>102.00506043680019</v>
      </c>
      <c r="BI33" s="593">
        <f t="shared" si="0"/>
        <v>20.460000000026412</v>
      </c>
      <c r="BJ33" s="594">
        <f t="shared" si="0"/>
        <v>5.6759999999858337</v>
      </c>
      <c r="BK33" s="592">
        <f t="shared" si="0"/>
        <v>34.154710237521243</v>
      </c>
      <c r="BL33" s="593">
        <f t="shared" si="0"/>
        <v>6.8639999999577412</v>
      </c>
      <c r="BM33" s="594">
        <f t="shared" si="0"/>
        <v>1.8480000000013206</v>
      </c>
    </row>
    <row r="34" spans="1:65" x14ac:dyDescent="0.25">
      <c r="A34" s="1270"/>
      <c r="B34" s="1261"/>
      <c r="C34" s="1261"/>
      <c r="D34" s="1262"/>
      <c r="E34" s="1276" t="s">
        <v>46</v>
      </c>
      <c r="F34" s="1277"/>
      <c r="G34" s="1277"/>
      <c r="H34" s="1278"/>
      <c r="I34" s="596">
        <f t="shared" ref="I34:BM35" si="1">I8+I15</f>
        <v>140.32434394391476</v>
      </c>
      <c r="J34" s="597">
        <f t="shared" si="1"/>
        <v>2.4000000000251021</v>
      </c>
      <c r="K34" s="602">
        <f t="shared" si="1"/>
        <v>0.89999999999918145</v>
      </c>
      <c r="L34" s="596">
        <f t="shared" si="1"/>
        <v>100.48238485026368</v>
      </c>
      <c r="M34" s="597">
        <f t="shared" si="1"/>
        <v>1.7999999999847205</v>
      </c>
      <c r="N34" s="602">
        <f t="shared" si="1"/>
        <v>0.29999999999972715</v>
      </c>
      <c r="O34" s="596">
        <f t="shared" si="1"/>
        <v>140.32434394391476</v>
      </c>
      <c r="P34" s="597">
        <f t="shared" si="1"/>
        <v>2.4000000000251021</v>
      </c>
      <c r="Q34" s="602">
        <f t="shared" si="1"/>
        <v>0.89999999999918145</v>
      </c>
      <c r="R34" s="596">
        <f t="shared" si="1"/>
        <v>202.35549476783285</v>
      </c>
      <c r="S34" s="597">
        <f t="shared" si="1"/>
        <v>3.5999999999967258</v>
      </c>
      <c r="T34" s="602">
        <f t="shared" si="1"/>
        <v>0.89999999999918145</v>
      </c>
      <c r="U34" s="596">
        <f t="shared" si="1"/>
        <v>84.763746523238211</v>
      </c>
      <c r="V34" s="597">
        <f t="shared" si="1"/>
        <v>1.4999999999781721</v>
      </c>
      <c r="W34" s="602">
        <f t="shared" si="1"/>
        <v>0.29999999999972715</v>
      </c>
      <c r="X34" s="596">
        <f t="shared" si="1"/>
        <v>240.69309771866654</v>
      </c>
      <c r="Y34" s="597">
        <f t="shared" si="1"/>
        <v>4.2000000000098225</v>
      </c>
      <c r="Z34" s="602">
        <f t="shared" si="1"/>
        <v>1.1999999999989086</v>
      </c>
      <c r="AA34" s="596">
        <f t="shared" si="1"/>
        <v>270.73839876500159</v>
      </c>
      <c r="AB34" s="597">
        <f t="shared" si="1"/>
        <v>4.7999999999956344</v>
      </c>
      <c r="AC34" s="602">
        <f t="shared" si="1"/>
        <v>1.1999999999989086</v>
      </c>
      <c r="AD34" s="596">
        <f t="shared" si="1"/>
        <v>234.92876527636096</v>
      </c>
      <c r="AE34" s="597">
        <f t="shared" si="1"/>
        <v>4.2000000000098225</v>
      </c>
      <c r="AF34" s="602">
        <f t="shared" si="1"/>
        <v>0.89999999999918145</v>
      </c>
      <c r="AG34" s="596">
        <f t="shared" si="1"/>
        <v>283.23328604212509</v>
      </c>
      <c r="AH34" s="597">
        <f t="shared" si="1"/>
        <v>5.1000000000021828</v>
      </c>
      <c r="AI34" s="602">
        <f t="shared" si="1"/>
        <v>0.89999999999918145</v>
      </c>
      <c r="AJ34" s="596">
        <f t="shared" si="1"/>
        <v>302.47429929685813</v>
      </c>
      <c r="AK34" s="597">
        <f t="shared" si="1"/>
        <v>5.4000000000087311</v>
      </c>
      <c r="AL34" s="602">
        <f t="shared" si="1"/>
        <v>1.1999999999989086</v>
      </c>
      <c r="AM34" s="596">
        <f t="shared" si="1"/>
        <v>334.69050057711377</v>
      </c>
      <c r="AN34" s="597">
        <f t="shared" si="1"/>
        <v>5.999999999994543</v>
      </c>
      <c r="AO34" s="602">
        <f t="shared" si="1"/>
        <v>1.2000000000057298</v>
      </c>
      <c r="AP34" s="596">
        <f t="shared" si="1"/>
        <v>151.73667445449405</v>
      </c>
      <c r="AQ34" s="597">
        <f t="shared" si="1"/>
        <v>2.6999999999770807</v>
      </c>
      <c r="AR34" s="602">
        <f t="shared" si="1"/>
        <v>0.5999999999994543</v>
      </c>
      <c r="AS34" s="596">
        <f t="shared" si="1"/>
        <v>366.77141779048884</v>
      </c>
      <c r="AT34" s="597">
        <f t="shared" si="1"/>
        <v>6.6000000000076398</v>
      </c>
      <c r="AU34" s="602">
        <f t="shared" si="1"/>
        <v>1.1999999999989086</v>
      </c>
      <c r="AV34" s="596">
        <f t="shared" si="1"/>
        <v>270.73839876643706</v>
      </c>
      <c r="AW34" s="597">
        <f t="shared" si="1"/>
        <v>4.8000000000229193</v>
      </c>
      <c r="AX34" s="602">
        <f t="shared" si="1"/>
        <v>1.1999999999989086</v>
      </c>
      <c r="AY34" s="596">
        <f t="shared" si="1"/>
        <v>319.62704141876156</v>
      </c>
      <c r="AZ34" s="597">
        <f t="shared" si="1"/>
        <v>5.6999999999879947</v>
      </c>
      <c r="BA34" s="602">
        <f t="shared" si="1"/>
        <v>1.1999999999989086</v>
      </c>
      <c r="BB34" s="596">
        <f t="shared" si="1"/>
        <v>402.48653906881515</v>
      </c>
      <c r="BC34" s="597">
        <f t="shared" si="1"/>
        <v>7.2000000000207365</v>
      </c>
      <c r="BD34" s="602">
        <f t="shared" si="1"/>
        <v>1.500000000005457</v>
      </c>
      <c r="BE34" s="596">
        <f t="shared" si="1"/>
        <v>116.44782090502457</v>
      </c>
      <c r="BF34" s="597">
        <f t="shared" si="1"/>
        <v>2.099999999963984</v>
      </c>
      <c r="BG34" s="602">
        <f t="shared" si="1"/>
        <v>0.29999999999972715</v>
      </c>
      <c r="BH34" s="596">
        <f t="shared" si="1"/>
        <v>283.23328604212509</v>
      </c>
      <c r="BI34" s="597">
        <f t="shared" si="1"/>
        <v>5.1000000000021828</v>
      </c>
      <c r="BJ34" s="602">
        <f t="shared" si="1"/>
        <v>0.89999999999918145</v>
      </c>
      <c r="BK34" s="596">
        <f t="shared" si="1"/>
        <v>251.24745857098313</v>
      </c>
      <c r="BL34" s="597">
        <f t="shared" si="1"/>
        <v>4.5000000000163709</v>
      </c>
      <c r="BM34" s="602">
        <f t="shared" si="1"/>
        <v>0.89999999999918145</v>
      </c>
    </row>
    <row r="35" spans="1:65" ht="15" customHeight="1" thickBot="1" x14ac:dyDescent="0.3">
      <c r="A35" s="1260"/>
      <c r="B35" s="1271"/>
      <c r="C35" s="1271"/>
      <c r="D35" s="1272"/>
      <c r="E35" s="1279" t="s">
        <v>159</v>
      </c>
      <c r="F35" s="1280"/>
      <c r="G35" s="1280"/>
      <c r="H35" s="1281"/>
      <c r="I35" s="599">
        <f t="shared" si="1"/>
        <v>478.9666656652854</v>
      </c>
      <c r="J35" s="600">
        <f t="shared" si="1"/>
        <v>4.8000000000502041</v>
      </c>
      <c r="K35" s="604">
        <f t="shared" si="1"/>
        <v>2.0999999999912689</v>
      </c>
      <c r="L35" s="599">
        <f t="shared" si="1"/>
        <v>441.69571009251706</v>
      </c>
      <c r="M35" s="600">
        <f t="shared" si="1"/>
        <v>4.4999999999890861</v>
      </c>
      <c r="N35" s="604">
        <f t="shared" si="1"/>
        <v>1.8000000000120053</v>
      </c>
      <c r="O35" s="599">
        <f t="shared" si="1"/>
        <v>513.05371067012652</v>
      </c>
      <c r="P35" s="600">
        <f t="shared" si="1"/>
        <v>5.1000000000021828</v>
      </c>
      <c r="Q35" s="604">
        <f t="shared" si="1"/>
        <v>2.3999999999978172</v>
      </c>
      <c r="R35" s="599">
        <f t="shared" si="1"/>
        <v>849.42409320101979</v>
      </c>
      <c r="S35" s="600">
        <f t="shared" si="1"/>
        <v>8.6999999999170541</v>
      </c>
      <c r="T35" s="604">
        <f t="shared" si="1"/>
        <v>3.2999999999901775</v>
      </c>
      <c r="U35" s="599">
        <f t="shared" si="1"/>
        <v>269.01066782353456</v>
      </c>
      <c r="V35" s="600">
        <f t="shared" si="1"/>
        <v>2.7000000000043656</v>
      </c>
      <c r="W35" s="604">
        <f t="shared" si="1"/>
        <v>1.1999999999989086</v>
      </c>
      <c r="X35" s="599">
        <f t="shared" si="1"/>
        <v>958.78604051180071</v>
      </c>
      <c r="Y35" s="600">
        <f t="shared" si="1"/>
        <v>9.8999999999978172</v>
      </c>
      <c r="Z35" s="604">
        <f t="shared" si="1"/>
        <v>3.6000000000240107</v>
      </c>
      <c r="AA35" s="599">
        <f t="shared" si="1"/>
        <v>933.15626494451021</v>
      </c>
      <c r="AB35" s="600">
        <f t="shared" si="1"/>
        <v>9.6000000000458385</v>
      </c>
      <c r="AC35" s="604">
        <f t="shared" si="1"/>
        <v>3.599999999969441</v>
      </c>
      <c r="AD35" s="599">
        <f t="shared" si="1"/>
        <v>814.73797219400035</v>
      </c>
      <c r="AE35" s="600">
        <f t="shared" si="1"/>
        <v>8.3999999999650754</v>
      </c>
      <c r="AF35" s="604">
        <f t="shared" si="1"/>
        <v>3.0000000000109139</v>
      </c>
      <c r="AG35" s="599">
        <f t="shared" si="1"/>
        <v>958.82411711303587</v>
      </c>
      <c r="AH35" s="600">
        <f t="shared" si="1"/>
        <v>9.9000000000523869</v>
      </c>
      <c r="AI35" s="604">
        <f t="shared" si="1"/>
        <v>3.5999999999967258</v>
      </c>
      <c r="AJ35" s="599">
        <f t="shared" si="1"/>
        <v>941.39914407237166</v>
      </c>
      <c r="AK35" s="600">
        <f t="shared" si="1"/>
        <v>9.8999999999978172</v>
      </c>
      <c r="AL35" s="604">
        <f t="shared" si="1"/>
        <v>2.9999999999836291</v>
      </c>
      <c r="AM35" s="599">
        <f t="shared" si="1"/>
        <v>1192.6982860071105</v>
      </c>
      <c r="AN35" s="600">
        <f t="shared" si="1"/>
        <v>12.299999999995634</v>
      </c>
      <c r="AO35" s="604">
        <f t="shared" si="1"/>
        <v>4.5000000000163709</v>
      </c>
      <c r="AP35" s="599">
        <f t="shared" si="1"/>
        <v>537.44915077830592</v>
      </c>
      <c r="AQ35" s="600">
        <f t="shared" si="1"/>
        <v>5.6999999999607098</v>
      </c>
      <c r="AR35" s="604">
        <f t="shared" si="1"/>
        <v>1.500000000005457</v>
      </c>
      <c r="AS35" s="599">
        <f t="shared" si="1"/>
        <v>1252.7320929828566</v>
      </c>
      <c r="AT35" s="600">
        <f t="shared" si="1"/>
        <v>12.900000000063301</v>
      </c>
      <c r="AU35" s="604">
        <f t="shared" si="1"/>
        <v>4.7999999999956344</v>
      </c>
      <c r="AV35" s="599">
        <f t="shared" si="1"/>
        <v>976.53867584967247</v>
      </c>
      <c r="AW35" s="600">
        <f t="shared" si="1"/>
        <v>10.199999999895226</v>
      </c>
      <c r="AX35" s="604">
        <f t="shared" si="1"/>
        <v>3.2999999999901775</v>
      </c>
      <c r="AY35" s="599">
        <f t="shared" si="1"/>
        <v>1010.2268212656586</v>
      </c>
      <c r="AZ35" s="600">
        <f t="shared" si="1"/>
        <v>10.500000000065484</v>
      </c>
      <c r="BA35" s="604">
        <f t="shared" si="1"/>
        <v>3.6000000000240107</v>
      </c>
      <c r="BB35" s="599">
        <f t="shared" si="1"/>
        <v>1269.9748179773699</v>
      </c>
      <c r="BC35" s="600">
        <f t="shared" si="1"/>
        <v>13.20000000001528</v>
      </c>
      <c r="BD35" s="604">
        <f t="shared" si="1"/>
        <v>4.4999999999890861</v>
      </c>
      <c r="BE35" s="599">
        <f t="shared" si="1"/>
        <v>450.19540226838785</v>
      </c>
      <c r="BF35" s="600">
        <f t="shared" si="1"/>
        <v>4.7999999999956344</v>
      </c>
      <c r="BG35" s="604">
        <f t="shared" si="1"/>
        <v>1.1999999999989086</v>
      </c>
      <c r="BH35" s="599">
        <f t="shared" si="1"/>
        <v>769.04564579212376</v>
      </c>
      <c r="BI35" s="600">
        <f t="shared" si="1"/>
        <v>8.1000000000130967</v>
      </c>
      <c r="BJ35" s="604">
        <f t="shared" si="1"/>
        <v>2.3999999999978172</v>
      </c>
      <c r="BK35" s="599">
        <f t="shared" si="1"/>
        <v>993.75047553595573</v>
      </c>
      <c r="BL35" s="600">
        <f t="shared" si="1"/>
        <v>10.499999999956344</v>
      </c>
      <c r="BM35" s="604">
        <f t="shared" si="1"/>
        <v>2.9999999999836291</v>
      </c>
    </row>
    <row r="36" spans="1:65" ht="15" customHeight="1" x14ac:dyDescent="0.25">
      <c r="A36" s="605" t="s">
        <v>166</v>
      </c>
      <c r="B36" s="606"/>
      <c r="C36" s="606"/>
      <c r="D36" s="607">
        <v>0.92483248476746882</v>
      </c>
      <c r="E36" s="1369" t="s">
        <v>167</v>
      </c>
      <c r="F36" s="1369"/>
      <c r="G36" s="1369"/>
      <c r="H36" s="608">
        <v>0.4112903225816803</v>
      </c>
      <c r="I36" s="609"/>
      <c r="J36" s="609"/>
      <c r="K36" s="609"/>
      <c r="L36" s="609"/>
      <c r="M36" s="610"/>
      <c r="N36" s="610"/>
      <c r="O36" s="610"/>
      <c r="P36" s="610"/>
      <c r="Q36" s="610"/>
      <c r="R36" s="610"/>
      <c r="S36" s="610"/>
      <c r="T36" s="610"/>
      <c r="U36" s="609"/>
      <c r="V36" s="609"/>
      <c r="W36" s="609"/>
      <c r="X36" s="609"/>
      <c r="Y36" s="610"/>
      <c r="Z36" s="610"/>
      <c r="AA36" s="610"/>
      <c r="AB36" s="610"/>
      <c r="AC36" s="610"/>
      <c r="AD36" s="610"/>
      <c r="AE36" s="610"/>
      <c r="AF36" s="610"/>
      <c r="AG36" s="609"/>
      <c r="AH36" s="609"/>
      <c r="AI36" s="609"/>
      <c r="AJ36" s="609"/>
      <c r="AK36" s="610"/>
      <c r="AL36" s="610"/>
      <c r="AM36" s="610"/>
      <c r="AN36" s="610"/>
      <c r="AO36" s="610"/>
      <c r="AP36" s="610"/>
      <c r="AQ36" s="610"/>
      <c r="AR36" s="610"/>
      <c r="AS36" s="609"/>
      <c r="AT36" s="609"/>
      <c r="AU36" s="609"/>
      <c r="AV36" s="609"/>
      <c r="AW36" s="610"/>
      <c r="AX36" s="610"/>
      <c r="AY36" s="610"/>
      <c r="AZ36" s="610"/>
      <c r="BA36" s="610"/>
      <c r="BB36" s="610"/>
      <c r="BC36" s="610"/>
      <c r="BD36" s="610"/>
      <c r="BE36" s="609"/>
      <c r="BF36" s="609"/>
      <c r="BG36" s="609"/>
      <c r="BH36" s="609"/>
      <c r="BI36" s="610"/>
      <c r="BJ36" s="610"/>
      <c r="BK36" s="610"/>
      <c r="BL36" s="610"/>
      <c r="BM36" s="610"/>
    </row>
    <row r="37" spans="1:65" x14ac:dyDescent="0.25">
      <c r="A37" s="605" t="s">
        <v>168</v>
      </c>
      <c r="B37" s="606"/>
      <c r="C37" s="606"/>
      <c r="D37" s="607">
        <v>0.95936550157157707</v>
      </c>
      <c r="E37" s="1369" t="s">
        <v>169</v>
      </c>
      <c r="F37" s="1369"/>
      <c r="G37" s="1369"/>
      <c r="H37" s="608">
        <v>0.29411764705764337</v>
      </c>
      <c r="I37" s="609"/>
      <c r="J37" s="609"/>
      <c r="K37" s="609"/>
      <c r="L37" s="609"/>
      <c r="M37" s="610"/>
      <c r="N37" s="1368"/>
      <c r="O37" s="1368"/>
      <c r="P37" s="610"/>
      <c r="Q37" s="1368"/>
      <c r="R37" s="1368"/>
      <c r="S37" s="610"/>
      <c r="T37" s="610"/>
      <c r="U37" s="609"/>
      <c r="V37" s="609"/>
      <c r="W37" s="609"/>
      <c r="X37" s="609"/>
      <c r="Y37" s="610"/>
      <c r="Z37" s="1368"/>
      <c r="AA37" s="1368"/>
      <c r="AB37" s="610"/>
      <c r="AC37" s="1368"/>
      <c r="AD37" s="1368"/>
      <c r="AE37" s="610"/>
      <c r="AF37" s="610"/>
      <c r="AG37" s="609"/>
      <c r="AH37" s="609"/>
      <c r="AI37" s="609"/>
      <c r="AJ37" s="609"/>
      <c r="AK37" s="610"/>
      <c r="AL37" s="1368"/>
      <c r="AM37" s="1368"/>
      <c r="AN37" s="610"/>
      <c r="AO37" s="1368"/>
      <c r="AP37" s="1368"/>
      <c r="AQ37" s="610"/>
      <c r="AR37" s="610"/>
      <c r="AS37" s="609"/>
      <c r="AT37" s="609"/>
      <c r="AU37" s="609"/>
      <c r="AV37" s="609"/>
      <c r="AW37" s="610"/>
      <c r="AX37" s="1368"/>
      <c r="AY37" s="1368"/>
      <c r="AZ37" s="610"/>
      <c r="BA37" s="1368"/>
      <c r="BB37" s="1368"/>
      <c r="BC37" s="610"/>
      <c r="BD37" s="610"/>
      <c r="BE37" s="609"/>
      <c r="BF37" s="609"/>
      <c r="BG37" s="609"/>
      <c r="BH37" s="609"/>
      <c r="BI37" s="610"/>
      <c r="BJ37" s="1368"/>
      <c r="BK37" s="1368"/>
      <c r="BL37" s="610"/>
      <c r="BM37" s="610"/>
    </row>
    <row r="38" spans="1:65" ht="17.25" thickBot="1" x14ac:dyDescent="0.3">
      <c r="A38" s="605" t="s">
        <v>170</v>
      </c>
      <c r="B38" s="606"/>
      <c r="C38" s="606"/>
      <c r="D38" s="607">
        <v>0.92343134138652616</v>
      </c>
      <c r="E38" s="1369" t="s">
        <v>171</v>
      </c>
      <c r="F38" s="1369"/>
      <c r="G38" s="1369"/>
      <c r="H38" s="608">
        <v>0.41558441558478376</v>
      </c>
      <c r="I38" s="609"/>
      <c r="J38" s="609"/>
      <c r="K38" s="609"/>
      <c r="L38" s="609"/>
      <c r="M38" s="610"/>
      <c r="N38" s="1368"/>
      <c r="O38" s="1368"/>
      <c r="P38" s="610"/>
      <c r="Q38" s="1368"/>
      <c r="R38" s="1368"/>
      <c r="S38" s="610"/>
      <c r="T38" s="610"/>
      <c r="U38" s="609"/>
      <c r="V38" s="609"/>
      <c r="W38" s="609"/>
      <c r="X38" s="609"/>
      <c r="Y38" s="610"/>
      <c r="Z38" s="1368"/>
      <c r="AA38" s="1368"/>
      <c r="AB38" s="610"/>
      <c r="AC38" s="1368"/>
      <c r="AD38" s="1368"/>
      <c r="AE38" s="610"/>
      <c r="AF38" s="610"/>
      <c r="AG38" s="609"/>
      <c r="AH38" s="609"/>
      <c r="AI38" s="609"/>
      <c r="AJ38" s="609"/>
      <c r="AK38" s="610"/>
      <c r="AL38" s="1368"/>
      <c r="AM38" s="1368"/>
      <c r="AN38" s="610"/>
      <c r="AO38" s="1368"/>
      <c r="AP38" s="1368"/>
      <c r="AQ38" s="610"/>
      <c r="AR38" s="610"/>
      <c r="AS38" s="609"/>
      <c r="AT38" s="609"/>
      <c r="AU38" s="609"/>
      <c r="AV38" s="609"/>
      <c r="AW38" s="610"/>
      <c r="AX38" s="1368"/>
      <c r="AY38" s="1368"/>
      <c r="AZ38" s="610"/>
      <c r="BA38" s="1368"/>
      <c r="BB38" s="1368"/>
      <c r="BC38" s="610"/>
      <c r="BD38" s="610"/>
      <c r="BE38" s="609"/>
      <c r="BF38" s="609"/>
      <c r="BG38" s="609"/>
      <c r="BH38" s="609"/>
      <c r="BI38" s="610"/>
      <c r="BJ38" s="1368"/>
      <c r="BK38" s="1368"/>
      <c r="BL38" s="610"/>
      <c r="BM38" s="610"/>
    </row>
    <row r="39" spans="1:65" ht="17.25" thickBot="1" x14ac:dyDescent="0.3">
      <c r="A39" s="1282" t="s">
        <v>172</v>
      </c>
      <c r="B39" s="1283"/>
      <c r="C39" s="1283"/>
      <c r="D39" s="1283"/>
      <c r="E39" s="1283"/>
      <c r="F39" s="1283"/>
      <c r="G39" s="1283"/>
      <c r="H39" s="1284"/>
      <c r="I39" s="1267" t="s">
        <v>133</v>
      </c>
      <c r="J39" s="1268"/>
      <c r="K39" s="1269"/>
      <c r="L39" s="1267" t="s">
        <v>134</v>
      </c>
      <c r="M39" s="1268"/>
      <c r="N39" s="1269"/>
      <c r="O39" s="1267" t="s">
        <v>135</v>
      </c>
      <c r="P39" s="1268"/>
      <c r="Q39" s="1269"/>
      <c r="R39" s="1267" t="s">
        <v>136</v>
      </c>
      <c r="S39" s="1268"/>
      <c r="T39" s="1269"/>
      <c r="U39" s="1267" t="s">
        <v>137</v>
      </c>
      <c r="V39" s="1268"/>
      <c r="W39" s="1269"/>
      <c r="X39" s="1267" t="s">
        <v>138</v>
      </c>
      <c r="Y39" s="1268"/>
      <c r="Z39" s="1269"/>
      <c r="AA39" s="1267" t="s">
        <v>139</v>
      </c>
      <c r="AB39" s="1268"/>
      <c r="AC39" s="1269"/>
      <c r="AD39" s="1267" t="s">
        <v>140</v>
      </c>
      <c r="AE39" s="1268"/>
      <c r="AF39" s="1269"/>
      <c r="AG39" s="1267" t="s">
        <v>141</v>
      </c>
      <c r="AH39" s="1268"/>
      <c r="AI39" s="1269"/>
      <c r="AJ39" s="1267" t="s">
        <v>142</v>
      </c>
      <c r="AK39" s="1268"/>
      <c r="AL39" s="1269"/>
      <c r="AM39" s="1267" t="s">
        <v>143</v>
      </c>
      <c r="AN39" s="1268"/>
      <c r="AO39" s="1269"/>
      <c r="AP39" s="1267" t="s">
        <v>144</v>
      </c>
      <c r="AQ39" s="1268"/>
      <c r="AR39" s="1269"/>
      <c r="AS39" s="1267" t="s">
        <v>145</v>
      </c>
      <c r="AT39" s="1268"/>
      <c r="AU39" s="1269"/>
      <c r="AV39" s="1267" t="s">
        <v>146</v>
      </c>
      <c r="AW39" s="1268"/>
      <c r="AX39" s="1269"/>
      <c r="AY39" s="1267" t="s">
        <v>147</v>
      </c>
      <c r="AZ39" s="1268"/>
      <c r="BA39" s="1269"/>
      <c r="BB39" s="1267" t="s">
        <v>148</v>
      </c>
      <c r="BC39" s="1268"/>
      <c r="BD39" s="1269"/>
      <c r="BE39" s="1267" t="s">
        <v>149</v>
      </c>
      <c r="BF39" s="1268"/>
      <c r="BG39" s="1269"/>
      <c r="BH39" s="1267" t="s">
        <v>150</v>
      </c>
      <c r="BI39" s="1268"/>
      <c r="BJ39" s="1269"/>
      <c r="BK39" s="1267" t="s">
        <v>151</v>
      </c>
      <c r="BL39" s="1268"/>
      <c r="BM39" s="1269"/>
    </row>
    <row r="40" spans="1:65" ht="21" customHeight="1" x14ac:dyDescent="0.25">
      <c r="A40" s="1257" t="s">
        <v>173</v>
      </c>
      <c r="B40" s="1258"/>
      <c r="C40" s="1258"/>
      <c r="D40" s="1259"/>
      <c r="E40" s="1263" t="s">
        <v>98</v>
      </c>
      <c r="F40" s="1264"/>
      <c r="G40" s="1265" t="s">
        <v>99</v>
      </c>
      <c r="H40" s="1266"/>
      <c r="I40" s="1251" t="s">
        <v>155</v>
      </c>
      <c r="J40" s="1253" t="s">
        <v>156</v>
      </c>
      <c r="K40" s="1255" t="s">
        <v>157</v>
      </c>
      <c r="L40" s="1251" t="s">
        <v>155</v>
      </c>
      <c r="M40" s="1253" t="s">
        <v>156</v>
      </c>
      <c r="N40" s="1255" t="s">
        <v>157</v>
      </c>
      <c r="O40" s="1251" t="s">
        <v>155</v>
      </c>
      <c r="P40" s="1253" t="s">
        <v>156</v>
      </c>
      <c r="Q40" s="1255" t="s">
        <v>157</v>
      </c>
      <c r="R40" s="1251" t="s">
        <v>155</v>
      </c>
      <c r="S40" s="1253" t="s">
        <v>156</v>
      </c>
      <c r="T40" s="1255" t="s">
        <v>157</v>
      </c>
      <c r="U40" s="1251" t="s">
        <v>155</v>
      </c>
      <c r="V40" s="1253" t="s">
        <v>156</v>
      </c>
      <c r="W40" s="1255" t="s">
        <v>157</v>
      </c>
      <c r="X40" s="1251" t="s">
        <v>155</v>
      </c>
      <c r="Y40" s="1253" t="s">
        <v>156</v>
      </c>
      <c r="Z40" s="1255" t="s">
        <v>157</v>
      </c>
      <c r="AA40" s="1251" t="s">
        <v>155</v>
      </c>
      <c r="AB40" s="1253" t="s">
        <v>156</v>
      </c>
      <c r="AC40" s="1255" t="s">
        <v>157</v>
      </c>
      <c r="AD40" s="1251" t="s">
        <v>155</v>
      </c>
      <c r="AE40" s="1253" t="s">
        <v>156</v>
      </c>
      <c r="AF40" s="1255" t="s">
        <v>157</v>
      </c>
      <c r="AG40" s="1251" t="s">
        <v>155</v>
      </c>
      <c r="AH40" s="1253" t="s">
        <v>156</v>
      </c>
      <c r="AI40" s="1255" t="s">
        <v>157</v>
      </c>
      <c r="AJ40" s="1251" t="s">
        <v>155</v>
      </c>
      <c r="AK40" s="1253" t="s">
        <v>156</v>
      </c>
      <c r="AL40" s="1255" t="s">
        <v>157</v>
      </c>
      <c r="AM40" s="1251" t="s">
        <v>155</v>
      </c>
      <c r="AN40" s="1253" t="s">
        <v>156</v>
      </c>
      <c r="AO40" s="1255" t="s">
        <v>157</v>
      </c>
      <c r="AP40" s="1251" t="s">
        <v>155</v>
      </c>
      <c r="AQ40" s="1253" t="s">
        <v>156</v>
      </c>
      <c r="AR40" s="1255" t="s">
        <v>157</v>
      </c>
      <c r="AS40" s="1251" t="s">
        <v>155</v>
      </c>
      <c r="AT40" s="1253" t="s">
        <v>156</v>
      </c>
      <c r="AU40" s="1255" t="s">
        <v>157</v>
      </c>
      <c r="AV40" s="1251" t="s">
        <v>155</v>
      </c>
      <c r="AW40" s="1253" t="s">
        <v>156</v>
      </c>
      <c r="AX40" s="1255" t="s">
        <v>157</v>
      </c>
      <c r="AY40" s="1251" t="s">
        <v>155</v>
      </c>
      <c r="AZ40" s="1253" t="s">
        <v>156</v>
      </c>
      <c r="BA40" s="1255" t="s">
        <v>157</v>
      </c>
      <c r="BB40" s="1251" t="s">
        <v>155</v>
      </c>
      <c r="BC40" s="1253" t="s">
        <v>156</v>
      </c>
      <c r="BD40" s="1255" t="s">
        <v>157</v>
      </c>
      <c r="BE40" s="1251" t="s">
        <v>155</v>
      </c>
      <c r="BF40" s="1253" t="s">
        <v>156</v>
      </c>
      <c r="BG40" s="1255" t="s">
        <v>157</v>
      </c>
      <c r="BH40" s="1251" t="s">
        <v>155</v>
      </c>
      <c r="BI40" s="1253" t="s">
        <v>156</v>
      </c>
      <c r="BJ40" s="1255" t="s">
        <v>157</v>
      </c>
      <c r="BK40" s="1251" t="s">
        <v>155</v>
      </c>
      <c r="BL40" s="1253" t="s">
        <v>156</v>
      </c>
      <c r="BM40" s="1255" t="s">
        <v>157</v>
      </c>
    </row>
    <row r="41" spans="1:65" ht="21" customHeight="1" thickBot="1" x14ac:dyDescent="0.3">
      <c r="A41" s="1260"/>
      <c r="B41" s="1261"/>
      <c r="C41" s="1261"/>
      <c r="D41" s="1262"/>
      <c r="E41" s="611" t="s">
        <v>100</v>
      </c>
      <c r="F41" s="612" t="s">
        <v>101</v>
      </c>
      <c r="G41" s="612" t="s">
        <v>100</v>
      </c>
      <c r="H41" s="613" t="s">
        <v>101</v>
      </c>
      <c r="I41" s="1252"/>
      <c r="J41" s="1254"/>
      <c r="K41" s="1256"/>
      <c r="L41" s="1252"/>
      <c r="M41" s="1254"/>
      <c r="N41" s="1256"/>
      <c r="O41" s="1252"/>
      <c r="P41" s="1254"/>
      <c r="Q41" s="1256"/>
      <c r="R41" s="1252"/>
      <c r="S41" s="1254"/>
      <c r="T41" s="1256"/>
      <c r="U41" s="1252"/>
      <c r="V41" s="1254"/>
      <c r="W41" s="1256"/>
      <c r="X41" s="1252"/>
      <c r="Y41" s="1254"/>
      <c r="Z41" s="1256"/>
      <c r="AA41" s="1252"/>
      <c r="AB41" s="1254"/>
      <c r="AC41" s="1256"/>
      <c r="AD41" s="1252"/>
      <c r="AE41" s="1254"/>
      <c r="AF41" s="1256"/>
      <c r="AG41" s="1252"/>
      <c r="AH41" s="1254"/>
      <c r="AI41" s="1256"/>
      <c r="AJ41" s="1252"/>
      <c r="AK41" s="1254"/>
      <c r="AL41" s="1256"/>
      <c r="AM41" s="1252"/>
      <c r="AN41" s="1254"/>
      <c r="AO41" s="1256"/>
      <c r="AP41" s="1252"/>
      <c r="AQ41" s="1254"/>
      <c r="AR41" s="1256"/>
      <c r="AS41" s="1252"/>
      <c r="AT41" s="1254"/>
      <c r="AU41" s="1256"/>
      <c r="AV41" s="1252"/>
      <c r="AW41" s="1254"/>
      <c r="AX41" s="1256"/>
      <c r="AY41" s="1252"/>
      <c r="AZ41" s="1254"/>
      <c r="BA41" s="1256"/>
      <c r="BB41" s="1252"/>
      <c r="BC41" s="1254"/>
      <c r="BD41" s="1256"/>
      <c r="BE41" s="1252"/>
      <c r="BF41" s="1254"/>
      <c r="BG41" s="1256"/>
      <c r="BH41" s="1252"/>
      <c r="BI41" s="1254"/>
      <c r="BJ41" s="1256"/>
      <c r="BK41" s="1252"/>
      <c r="BL41" s="1254"/>
      <c r="BM41" s="1256"/>
    </row>
    <row r="42" spans="1:65" ht="15.75" customHeight="1" x14ac:dyDescent="0.25">
      <c r="A42" s="1241" t="s">
        <v>159</v>
      </c>
      <c r="B42" s="1244" t="s">
        <v>174</v>
      </c>
      <c r="C42" s="614" t="s">
        <v>175</v>
      </c>
      <c r="D42" s="615" t="s">
        <v>176</v>
      </c>
      <c r="E42" s="616"/>
      <c r="F42" s="617"/>
      <c r="G42" s="617"/>
      <c r="H42" s="618"/>
      <c r="I42" s="619">
        <v>4.6712256395568241</v>
      </c>
      <c r="J42" s="620">
        <v>3.599999999996726E-2</v>
      </c>
      <c r="K42" s="621">
        <v>3.6000000000171894E-2</v>
      </c>
      <c r="L42" s="619">
        <v>3.3030553261737094</v>
      </c>
      <c r="M42" s="620">
        <v>3.599999999996726E-2</v>
      </c>
      <c r="N42" s="621">
        <v>0</v>
      </c>
      <c r="O42" s="619">
        <v>3.3030553261737094</v>
      </c>
      <c r="P42" s="620">
        <v>3.599999999996726E-2</v>
      </c>
      <c r="Q42" s="621">
        <v>0</v>
      </c>
      <c r="R42" s="619">
        <v>3.3030553261737094</v>
      </c>
      <c r="S42" s="620">
        <v>3.599999999996726E-2</v>
      </c>
      <c r="T42" s="621">
        <v>0</v>
      </c>
      <c r="U42" s="619">
        <v>0</v>
      </c>
      <c r="V42" s="620">
        <v>0</v>
      </c>
      <c r="W42" s="621">
        <v>0</v>
      </c>
      <c r="X42" s="619">
        <v>7.3858562427671552</v>
      </c>
      <c r="Y42" s="620">
        <v>7.1999999999934519E-2</v>
      </c>
      <c r="Z42" s="621">
        <v>3.599999999996726E-2</v>
      </c>
      <c r="AA42" s="619">
        <v>6.6061106523474189</v>
      </c>
      <c r="AB42" s="620">
        <v>7.1999999999934519E-2</v>
      </c>
      <c r="AC42" s="621">
        <v>0</v>
      </c>
      <c r="AD42" s="619">
        <v>7.3858562427671552</v>
      </c>
      <c r="AE42" s="620">
        <v>7.1999999999934519E-2</v>
      </c>
      <c r="AF42" s="621">
        <v>3.599999999996726E-2</v>
      </c>
      <c r="AG42" s="619">
        <v>6.6061106523474189</v>
      </c>
      <c r="AH42" s="620">
        <v>7.1999999999934519E-2</v>
      </c>
      <c r="AI42" s="621">
        <v>0</v>
      </c>
      <c r="AJ42" s="619">
        <v>7.3858562427671552</v>
      </c>
      <c r="AK42" s="620">
        <v>7.1999999999934519E-2</v>
      </c>
      <c r="AL42" s="621">
        <v>3.599999999996726E-2</v>
      </c>
      <c r="AM42" s="619">
        <v>9.9091659785211288</v>
      </c>
      <c r="AN42" s="620">
        <v>0.10799999999990177</v>
      </c>
      <c r="AO42" s="621">
        <v>0</v>
      </c>
      <c r="AP42" s="619">
        <v>4.6712256395435476</v>
      </c>
      <c r="AQ42" s="620">
        <v>3.599999999996726E-2</v>
      </c>
      <c r="AR42" s="621">
        <v>3.599999999996726E-2</v>
      </c>
      <c r="AS42" s="619">
        <v>9.9091659785962314</v>
      </c>
      <c r="AT42" s="620">
        <v>0.10800000000072033</v>
      </c>
      <c r="AU42" s="621">
        <v>0</v>
      </c>
      <c r="AV42" s="619">
        <v>7.3858562427671552</v>
      </c>
      <c r="AW42" s="620">
        <v>7.1999999999934519E-2</v>
      </c>
      <c r="AX42" s="621">
        <v>3.599999999996726E-2</v>
      </c>
      <c r="AY42" s="619">
        <v>7.3858562427755539</v>
      </c>
      <c r="AZ42" s="620">
        <v>7.1999999999934519E-2</v>
      </c>
      <c r="BA42" s="621">
        <v>3.6000000000171894E-2</v>
      </c>
      <c r="BB42" s="619">
        <v>6.6061106523474189</v>
      </c>
      <c r="BC42" s="620">
        <v>7.1999999999934519E-2</v>
      </c>
      <c r="BD42" s="621">
        <v>0</v>
      </c>
      <c r="BE42" s="619">
        <v>7.3858562427671552</v>
      </c>
      <c r="BF42" s="620">
        <v>7.1999999999934519E-2</v>
      </c>
      <c r="BG42" s="621">
        <v>3.599999999996726E-2</v>
      </c>
      <c r="BH42" s="619">
        <v>3.3030553261737094</v>
      </c>
      <c r="BI42" s="620">
        <v>3.599999999996726E-2</v>
      </c>
      <c r="BJ42" s="621">
        <v>0</v>
      </c>
      <c r="BK42" s="619">
        <v>0</v>
      </c>
      <c r="BL42" s="620">
        <v>0</v>
      </c>
      <c r="BM42" s="621">
        <v>0</v>
      </c>
    </row>
    <row r="43" spans="1:65" ht="15.75" customHeight="1" x14ac:dyDescent="0.25">
      <c r="A43" s="1242"/>
      <c r="B43" s="1245"/>
      <c r="C43" s="622" t="s">
        <v>177</v>
      </c>
      <c r="D43" s="623" t="s">
        <v>178</v>
      </c>
      <c r="E43" s="624"/>
      <c r="F43" s="625"/>
      <c r="G43" s="625"/>
      <c r="H43" s="626"/>
      <c r="I43" s="627">
        <v>86.133144907935801</v>
      </c>
      <c r="J43" s="628">
        <v>0.79200000000419091</v>
      </c>
      <c r="K43" s="629">
        <v>0.50399999999790457</v>
      </c>
      <c r="L43" s="627">
        <v>71.456012065240785</v>
      </c>
      <c r="M43" s="628">
        <v>0.64800000000104774</v>
      </c>
      <c r="N43" s="629">
        <v>0.43199999999633293</v>
      </c>
      <c r="O43" s="627">
        <v>95.274682753210016</v>
      </c>
      <c r="P43" s="628">
        <v>0.86399999999266586</v>
      </c>
      <c r="Q43" s="629">
        <v>0.57599999999947615</v>
      </c>
      <c r="R43" s="627">
        <v>139.35605687718694</v>
      </c>
      <c r="S43" s="628">
        <v>1.2960000000020955</v>
      </c>
      <c r="T43" s="629">
        <v>0.79200000000419091</v>
      </c>
      <c r="U43" s="627">
        <v>50.310639840548014</v>
      </c>
      <c r="V43" s="628">
        <v>0.50399999999790457</v>
      </c>
      <c r="W43" s="629">
        <v>0.21600000000471481</v>
      </c>
      <c r="X43" s="627">
        <v>159.64387743887815</v>
      </c>
      <c r="Y43" s="628">
        <v>1.5840000000083818</v>
      </c>
      <c r="Z43" s="629">
        <v>0.72000000000261932</v>
      </c>
      <c r="AA43" s="627">
        <v>165.68041227330042</v>
      </c>
      <c r="AB43" s="628">
        <v>1.6559999999968569</v>
      </c>
      <c r="AC43" s="629">
        <v>0.71999999998952258</v>
      </c>
      <c r="AD43" s="627">
        <v>136.18845997003982</v>
      </c>
      <c r="AE43" s="628">
        <v>1.3679999999905703</v>
      </c>
      <c r="AF43" s="629">
        <v>0.57599999999947615</v>
      </c>
      <c r="AG43" s="627">
        <v>163.15889724473388</v>
      </c>
      <c r="AH43" s="628">
        <v>1.6559999999968569</v>
      </c>
      <c r="AI43" s="629">
        <v>0.64800000000104774</v>
      </c>
      <c r="AJ43" s="627">
        <v>157.02545762591367</v>
      </c>
      <c r="AK43" s="628">
        <v>1.5840000000083818</v>
      </c>
      <c r="AL43" s="629">
        <v>0.64800000000104774</v>
      </c>
      <c r="AM43" s="627">
        <v>204.89595269128941</v>
      </c>
      <c r="AN43" s="628">
        <v>2.0880000000062866</v>
      </c>
      <c r="AO43" s="629">
        <v>0.79200000000419091</v>
      </c>
      <c r="AP43" s="627">
        <v>100.62127968062265</v>
      </c>
      <c r="AQ43" s="628">
        <v>1.0079999999958091</v>
      </c>
      <c r="AR43" s="629">
        <v>0.43199999999633293</v>
      </c>
      <c r="AS43" s="627">
        <v>211.08565230251128</v>
      </c>
      <c r="AT43" s="628">
        <v>2.1599999999947612</v>
      </c>
      <c r="AU43" s="629">
        <v>0.79200000000419091</v>
      </c>
      <c r="AV43" s="627">
        <v>171.75887696225766</v>
      </c>
      <c r="AW43" s="628">
        <v>1.7280000000115252</v>
      </c>
      <c r="AX43" s="629">
        <v>0.72000000000261932</v>
      </c>
      <c r="AY43" s="627">
        <v>163.15889724473388</v>
      </c>
      <c r="AZ43" s="628">
        <v>1.6559999999968569</v>
      </c>
      <c r="BA43" s="629">
        <v>0.64800000000104774</v>
      </c>
      <c r="BB43" s="627">
        <v>121.4518666271028</v>
      </c>
      <c r="BC43" s="628">
        <v>1.2239999999874271</v>
      </c>
      <c r="BD43" s="629">
        <v>0.50399999999790457</v>
      </c>
      <c r="BE43" s="627">
        <v>115.37076265267042</v>
      </c>
      <c r="BF43" s="628">
        <v>1.1519999999989523</v>
      </c>
      <c r="BG43" s="629">
        <v>0.50399999999790457</v>
      </c>
      <c r="BH43" s="627">
        <v>194.29154312102693</v>
      </c>
      <c r="BI43" s="628">
        <v>2.0160000000178115</v>
      </c>
      <c r="BJ43" s="629">
        <v>0.64800000000104774</v>
      </c>
      <c r="BK43" s="627">
        <v>163.15889724473388</v>
      </c>
      <c r="BL43" s="628">
        <v>1.6559999999968569</v>
      </c>
      <c r="BM43" s="629">
        <v>0.64800000000104774</v>
      </c>
    </row>
    <row r="44" spans="1:65" ht="15.75" customHeight="1" x14ac:dyDescent="0.25">
      <c r="A44" s="1242"/>
      <c r="B44" s="1245"/>
      <c r="C44" s="622" t="s">
        <v>179</v>
      </c>
      <c r="D44" s="623" t="s">
        <v>180</v>
      </c>
      <c r="E44" s="624"/>
      <c r="F44" s="625"/>
      <c r="G44" s="625"/>
      <c r="H44" s="626"/>
      <c r="I44" s="627">
        <v>1.1010184420579032</v>
      </c>
      <c r="J44" s="628">
        <v>0</v>
      </c>
      <c r="K44" s="629">
        <v>1.1999999999989085E-2</v>
      </c>
      <c r="L44" s="627">
        <v>1.5570752131634804</v>
      </c>
      <c r="M44" s="628">
        <v>1.1999999999716238E-2</v>
      </c>
      <c r="N44" s="629">
        <v>1.1999999999989085E-2</v>
      </c>
      <c r="O44" s="627">
        <v>1.1010184420829374</v>
      </c>
      <c r="P44" s="628">
        <v>1.2000000000261935E-2</v>
      </c>
      <c r="Q44" s="629">
        <v>0</v>
      </c>
      <c r="R44" s="627">
        <v>2.461952080911189</v>
      </c>
      <c r="S44" s="628">
        <v>1.1999999999716238E-2</v>
      </c>
      <c r="T44" s="629">
        <v>2.3999999999978171E-2</v>
      </c>
      <c r="U44" s="627">
        <v>1.1010184420829374</v>
      </c>
      <c r="V44" s="628">
        <v>1.2000000000261935E-2</v>
      </c>
      <c r="W44" s="629">
        <v>0</v>
      </c>
      <c r="X44" s="627">
        <v>3.1141504263623649</v>
      </c>
      <c r="Y44" s="628">
        <v>2.3999999999978171E-2</v>
      </c>
      <c r="Z44" s="629">
        <v>2.3999999999978171E-2</v>
      </c>
      <c r="AA44" s="627">
        <v>3.1141504263623649</v>
      </c>
      <c r="AB44" s="628">
        <v>2.3999999999978171E-2</v>
      </c>
      <c r="AC44" s="629">
        <v>2.3999999999978171E-2</v>
      </c>
      <c r="AD44" s="627">
        <v>2.4619520809223849</v>
      </c>
      <c r="AE44" s="628">
        <v>2.3999999999978171E-2</v>
      </c>
      <c r="AF44" s="629">
        <v>1.1999999999989085E-2</v>
      </c>
      <c r="AG44" s="627">
        <v>2.461952080911189</v>
      </c>
      <c r="AH44" s="628">
        <v>1.1999999999716238E-2</v>
      </c>
      <c r="AI44" s="629">
        <v>2.3999999999978171E-2</v>
      </c>
      <c r="AJ44" s="627">
        <v>2.4619520809223849</v>
      </c>
      <c r="AK44" s="628">
        <v>2.3999999999978171E-2</v>
      </c>
      <c r="AL44" s="629">
        <v>1.1999999999989085E-2</v>
      </c>
      <c r="AM44" s="627">
        <v>3.969778448092077</v>
      </c>
      <c r="AN44" s="628">
        <v>3.6000000000240104E-2</v>
      </c>
      <c r="AO44" s="629">
        <v>2.3999999999978171E-2</v>
      </c>
      <c r="AP44" s="627">
        <v>2.4619520809223849</v>
      </c>
      <c r="AQ44" s="628">
        <v>2.3999999999978171E-2</v>
      </c>
      <c r="AR44" s="629">
        <v>1.1999999999989085E-2</v>
      </c>
      <c r="AS44" s="627">
        <v>3.1141504263623649</v>
      </c>
      <c r="AT44" s="628">
        <v>2.3999999999978171E-2</v>
      </c>
      <c r="AU44" s="629">
        <v>2.3999999999978171E-2</v>
      </c>
      <c r="AV44" s="627">
        <v>3.1141504263623649</v>
      </c>
      <c r="AW44" s="628">
        <v>2.3999999999978171E-2</v>
      </c>
      <c r="AX44" s="629">
        <v>2.3999999999978171E-2</v>
      </c>
      <c r="AY44" s="627">
        <v>1.5570752131988843</v>
      </c>
      <c r="AZ44" s="628">
        <v>1.2000000000261935E-2</v>
      </c>
      <c r="BA44" s="629">
        <v>1.1999999999989085E-2</v>
      </c>
      <c r="BB44" s="627">
        <v>2.4619520809335809</v>
      </c>
      <c r="BC44" s="628">
        <v>2.3999999999978171E-2</v>
      </c>
      <c r="BD44" s="629">
        <v>1.2000000000261935E-2</v>
      </c>
      <c r="BE44" s="627">
        <v>1.5570752131634804</v>
      </c>
      <c r="BF44" s="628">
        <v>1.1999999999716238E-2</v>
      </c>
      <c r="BG44" s="629">
        <v>1.1999999999989085E-2</v>
      </c>
      <c r="BH44" s="627">
        <v>3.1141504263623649</v>
      </c>
      <c r="BI44" s="628">
        <v>2.3999999999978171E-2</v>
      </c>
      <c r="BJ44" s="629">
        <v>2.3999999999978171E-2</v>
      </c>
      <c r="BK44" s="627">
        <v>3.1141504263623649</v>
      </c>
      <c r="BL44" s="628">
        <v>2.3999999999978171E-2</v>
      </c>
      <c r="BM44" s="629">
        <v>2.3999999999978171E-2</v>
      </c>
    </row>
    <row r="45" spans="1:65" ht="15.75" customHeight="1" x14ac:dyDescent="0.25">
      <c r="A45" s="1242"/>
      <c r="B45" s="1245"/>
      <c r="C45" s="622" t="s">
        <v>181</v>
      </c>
      <c r="D45" s="623" t="s">
        <v>182</v>
      </c>
      <c r="E45" s="624"/>
      <c r="F45" s="625"/>
      <c r="G45" s="625"/>
      <c r="H45" s="626"/>
      <c r="I45" s="627">
        <v>11.909335344151252</v>
      </c>
      <c r="J45" s="628">
        <v>0.10799999999908323</v>
      </c>
      <c r="K45" s="629">
        <v>7.1999999999934519E-2</v>
      </c>
      <c r="L45" s="627">
        <v>11.909335344151252</v>
      </c>
      <c r="M45" s="628">
        <v>0.10799999999908323</v>
      </c>
      <c r="N45" s="629">
        <v>7.1999999999934519E-2</v>
      </c>
      <c r="O45" s="627">
        <v>14.77171248553431</v>
      </c>
      <c r="P45" s="628">
        <v>0.14399999999986904</v>
      </c>
      <c r="Q45" s="629">
        <v>7.1999999999934519E-2</v>
      </c>
      <c r="R45" s="627">
        <v>19.259956712995855</v>
      </c>
      <c r="S45" s="628">
        <v>0.18000000000065483</v>
      </c>
      <c r="T45" s="629">
        <v>0.10799999999990177</v>
      </c>
      <c r="U45" s="627">
        <v>7.3858562429015029</v>
      </c>
      <c r="V45" s="628">
        <v>7.2000000001571612E-2</v>
      </c>
      <c r="W45" s="629">
        <v>3.599999999996726E-2</v>
      </c>
      <c r="X45" s="627">
        <v>26.630083396437577</v>
      </c>
      <c r="Y45" s="628">
        <v>0.25199999999895228</v>
      </c>
      <c r="Z45" s="629">
        <v>0.14399999999986904</v>
      </c>
      <c r="AA45" s="627">
        <v>48.769027449218079</v>
      </c>
      <c r="AB45" s="628">
        <v>0.46800000000039288</v>
      </c>
      <c r="AC45" s="629">
        <v>0.25200000000058936</v>
      </c>
      <c r="AD45" s="627">
        <v>44.315137456602926</v>
      </c>
      <c r="AE45" s="628">
        <v>0.43199999999960709</v>
      </c>
      <c r="AF45" s="629">
        <v>0.21599999999980354</v>
      </c>
      <c r="AG45" s="627">
        <v>54.67529432604853</v>
      </c>
      <c r="AH45" s="628">
        <v>0.53999999999869031</v>
      </c>
      <c r="AI45" s="629">
        <v>0.2519999999997708</v>
      </c>
      <c r="AJ45" s="627">
        <v>47.292555122356738</v>
      </c>
      <c r="AK45" s="628">
        <v>0.46800000000039288</v>
      </c>
      <c r="AL45" s="629">
        <v>0.21600000000062208</v>
      </c>
      <c r="AM45" s="627">
        <v>65.062644438037495</v>
      </c>
      <c r="AN45" s="628">
        <v>0.64800000000104774</v>
      </c>
      <c r="AO45" s="629">
        <v>0.28799999999973808</v>
      </c>
      <c r="AP45" s="627">
        <v>29.543424971068621</v>
      </c>
      <c r="AQ45" s="628">
        <v>0.28799999999973808</v>
      </c>
      <c r="AR45" s="629">
        <v>0.14399999999986904</v>
      </c>
      <c r="AS45" s="627">
        <v>68.094229985296764</v>
      </c>
      <c r="AT45" s="628">
        <v>0.68399999999855932</v>
      </c>
      <c r="AU45" s="629">
        <v>0.28799999999973808</v>
      </c>
      <c r="AV45" s="627">
        <v>54.675294326352507</v>
      </c>
      <c r="AW45" s="628">
        <v>0.54000000000196446</v>
      </c>
      <c r="AX45" s="629">
        <v>0.25200000000058936</v>
      </c>
      <c r="AY45" s="627">
        <v>26.630083396502787</v>
      </c>
      <c r="AZ45" s="628">
        <v>0.14399999999986904</v>
      </c>
      <c r="BA45" s="629">
        <v>0.2519999999997708</v>
      </c>
      <c r="BB45" s="627">
        <v>71.303164805699055</v>
      </c>
      <c r="BC45" s="628">
        <v>0.75600000000013101</v>
      </c>
      <c r="BD45" s="629">
        <v>0.17999999999983629</v>
      </c>
      <c r="BE45" s="627">
        <v>47.292555122110215</v>
      </c>
      <c r="BF45" s="628">
        <v>0.50399999999790457</v>
      </c>
      <c r="BG45" s="629">
        <v>0.10799999999990177</v>
      </c>
      <c r="BH45" s="627">
        <v>37.660625106520094</v>
      </c>
      <c r="BI45" s="628">
        <v>0.32400000000052387</v>
      </c>
      <c r="BJ45" s="629">
        <v>0.2519999999997708</v>
      </c>
      <c r="BK45" s="627">
        <v>29.543424971102215</v>
      </c>
      <c r="BL45" s="628">
        <v>0.28799999999973808</v>
      </c>
      <c r="BM45" s="629">
        <v>0.14400000000068758</v>
      </c>
    </row>
    <row r="46" spans="1:65" ht="15.75" customHeight="1" x14ac:dyDescent="0.25">
      <c r="A46" s="1242"/>
      <c r="B46" s="1245"/>
      <c r="C46" s="622" t="s">
        <v>183</v>
      </c>
      <c r="D46" s="623" t="s">
        <v>184</v>
      </c>
      <c r="E46" s="624"/>
      <c r="F46" s="625"/>
      <c r="G46" s="625"/>
      <c r="H46" s="626"/>
      <c r="I46" s="627">
        <v>0</v>
      </c>
      <c r="J46" s="628">
        <v>0</v>
      </c>
      <c r="K46" s="629">
        <v>0</v>
      </c>
      <c r="L46" s="627">
        <v>1.6515276630868547</v>
      </c>
      <c r="M46" s="628">
        <v>0</v>
      </c>
      <c r="N46" s="629">
        <v>1.799999999998363E-2</v>
      </c>
      <c r="O46" s="627">
        <v>0</v>
      </c>
      <c r="P46" s="628">
        <v>0</v>
      </c>
      <c r="Q46" s="629">
        <v>0</v>
      </c>
      <c r="R46" s="627">
        <v>1.6515276630868547</v>
      </c>
      <c r="S46" s="628">
        <v>0</v>
      </c>
      <c r="T46" s="629">
        <v>1.799999999998363E-2</v>
      </c>
      <c r="U46" s="627">
        <v>0</v>
      </c>
      <c r="V46" s="628">
        <v>0</v>
      </c>
      <c r="W46" s="629">
        <v>0</v>
      </c>
      <c r="X46" s="627">
        <v>1.6515276630868547</v>
      </c>
      <c r="Y46" s="628">
        <v>0</v>
      </c>
      <c r="Z46" s="629">
        <v>1.799999999998363E-2</v>
      </c>
      <c r="AA46" s="627">
        <v>0</v>
      </c>
      <c r="AB46" s="628">
        <v>0</v>
      </c>
      <c r="AC46" s="629">
        <v>0</v>
      </c>
      <c r="AD46" s="627">
        <v>0</v>
      </c>
      <c r="AE46" s="628">
        <v>0</v>
      </c>
      <c r="AF46" s="629">
        <v>0</v>
      </c>
      <c r="AG46" s="627">
        <v>1.6515276630962425</v>
      </c>
      <c r="AH46" s="628">
        <v>0</v>
      </c>
      <c r="AI46" s="629">
        <v>1.8000000000085947E-2</v>
      </c>
      <c r="AJ46" s="627">
        <v>0</v>
      </c>
      <c r="AK46" s="628">
        <v>0</v>
      </c>
      <c r="AL46" s="629">
        <v>0</v>
      </c>
      <c r="AM46" s="627">
        <v>1.6515276630868547</v>
      </c>
      <c r="AN46" s="628">
        <v>0</v>
      </c>
      <c r="AO46" s="629">
        <v>1.799999999998363E-2</v>
      </c>
      <c r="AP46" s="627">
        <v>1.6515276630868547</v>
      </c>
      <c r="AQ46" s="628">
        <v>0</v>
      </c>
      <c r="AR46" s="629">
        <v>1.799999999998363E-2</v>
      </c>
      <c r="AS46" s="627">
        <v>0</v>
      </c>
      <c r="AT46" s="628">
        <v>0</v>
      </c>
      <c r="AU46" s="629">
        <v>0</v>
      </c>
      <c r="AV46" s="627">
        <v>0</v>
      </c>
      <c r="AW46" s="628">
        <v>0</v>
      </c>
      <c r="AX46" s="629">
        <v>0</v>
      </c>
      <c r="AY46" s="627">
        <v>0</v>
      </c>
      <c r="AZ46" s="628">
        <v>0</v>
      </c>
      <c r="BA46" s="629">
        <v>0</v>
      </c>
      <c r="BB46" s="627">
        <v>0</v>
      </c>
      <c r="BC46" s="628">
        <v>0</v>
      </c>
      <c r="BD46" s="629">
        <v>0</v>
      </c>
      <c r="BE46" s="627">
        <v>1.6515276630868547</v>
      </c>
      <c r="BF46" s="628">
        <v>0</v>
      </c>
      <c r="BG46" s="629">
        <v>1.799999999998363E-2</v>
      </c>
      <c r="BH46" s="627">
        <v>1.6515276630868547</v>
      </c>
      <c r="BI46" s="628">
        <v>0</v>
      </c>
      <c r="BJ46" s="629">
        <v>1.799999999998363E-2</v>
      </c>
      <c r="BK46" s="627">
        <v>0</v>
      </c>
      <c r="BL46" s="628">
        <v>0</v>
      </c>
      <c r="BM46" s="629">
        <v>0</v>
      </c>
    </row>
    <row r="47" spans="1:65" ht="15.75" customHeight="1" x14ac:dyDescent="0.25">
      <c r="A47" s="1242"/>
      <c r="B47" s="1245"/>
      <c r="C47" s="622" t="s">
        <v>185</v>
      </c>
      <c r="D47" s="623" t="s">
        <v>186</v>
      </c>
      <c r="E47" s="624"/>
      <c r="F47" s="625"/>
      <c r="G47" s="625"/>
      <c r="H47" s="626"/>
      <c r="I47" s="627">
        <v>10.445178068259301</v>
      </c>
      <c r="J47" s="628">
        <v>0.10799999999990177</v>
      </c>
      <c r="K47" s="629">
        <v>3.599999999996726E-2</v>
      </c>
      <c r="L47" s="627">
        <v>3.3030553261737094</v>
      </c>
      <c r="M47" s="628">
        <v>3.599999999996726E-2</v>
      </c>
      <c r="N47" s="629">
        <v>0</v>
      </c>
      <c r="O47" s="627">
        <v>7.3858562427671552</v>
      </c>
      <c r="P47" s="628">
        <v>7.1999999999934519E-2</v>
      </c>
      <c r="Q47" s="629">
        <v>3.599999999996726E-2</v>
      </c>
      <c r="R47" s="627">
        <v>9.9091659785211288</v>
      </c>
      <c r="S47" s="628">
        <v>0.10799999999990177</v>
      </c>
      <c r="T47" s="629">
        <v>0</v>
      </c>
      <c r="U47" s="627">
        <v>4.6712256395966545</v>
      </c>
      <c r="V47" s="628">
        <v>3.6000000000785806E-2</v>
      </c>
      <c r="W47" s="629">
        <v>3.599999999996726E-2</v>
      </c>
      <c r="X47" s="627">
        <v>9.9091659785211288</v>
      </c>
      <c r="Y47" s="628">
        <v>0.10799999999990177</v>
      </c>
      <c r="Z47" s="629">
        <v>0</v>
      </c>
      <c r="AA47" s="627">
        <v>14.77171248553431</v>
      </c>
      <c r="AB47" s="628">
        <v>0.14399999999986904</v>
      </c>
      <c r="AC47" s="629">
        <v>7.1999999999934519E-2</v>
      </c>
      <c r="AD47" s="627">
        <v>6.6061106523474189</v>
      </c>
      <c r="AE47" s="628">
        <v>7.1999999999934519E-2</v>
      </c>
      <c r="AF47" s="629">
        <v>0</v>
      </c>
      <c r="AG47" s="627">
        <v>14.771712485567898</v>
      </c>
      <c r="AH47" s="628">
        <v>0.14399999999986904</v>
      </c>
      <c r="AI47" s="629">
        <v>7.2000000000753059E-2</v>
      </c>
      <c r="AJ47" s="627">
        <v>10.445178068259301</v>
      </c>
      <c r="AK47" s="628">
        <v>0.10799999999990177</v>
      </c>
      <c r="AL47" s="629">
        <v>3.599999999996726E-2</v>
      </c>
      <c r="AM47" s="627">
        <v>13.618845997073199</v>
      </c>
      <c r="AN47" s="628">
        <v>0.14399999999986904</v>
      </c>
      <c r="AO47" s="629">
        <v>3.599999999996726E-2</v>
      </c>
      <c r="AP47" s="627">
        <v>6.6061106523474189</v>
      </c>
      <c r="AQ47" s="628">
        <v>7.1999999999934519E-2</v>
      </c>
      <c r="AR47" s="629">
        <v>0</v>
      </c>
      <c r="AS47" s="627">
        <v>14.771712485601485</v>
      </c>
      <c r="AT47" s="628">
        <v>0.14400000000068758</v>
      </c>
      <c r="AU47" s="629">
        <v>7.1999999999934519E-2</v>
      </c>
      <c r="AV47" s="627">
        <v>7.3858562427671552</v>
      </c>
      <c r="AW47" s="628">
        <v>7.1999999999934519E-2</v>
      </c>
      <c r="AX47" s="629">
        <v>3.599999999996726E-2</v>
      </c>
      <c r="AY47" s="627">
        <v>10.445178068259301</v>
      </c>
      <c r="AZ47" s="628">
        <v>0.10799999999990177</v>
      </c>
      <c r="BA47" s="629">
        <v>3.599999999996726E-2</v>
      </c>
      <c r="BB47" s="627">
        <v>13.618845997073199</v>
      </c>
      <c r="BC47" s="628">
        <v>0.14399999999986904</v>
      </c>
      <c r="BD47" s="629">
        <v>3.599999999996726E-2</v>
      </c>
      <c r="BE47" s="627">
        <v>7.3858562427671552</v>
      </c>
      <c r="BF47" s="628">
        <v>7.1999999999934519E-2</v>
      </c>
      <c r="BG47" s="629">
        <v>3.599999999996726E-2</v>
      </c>
      <c r="BH47" s="627">
        <v>6.6061106523474189</v>
      </c>
      <c r="BI47" s="628">
        <v>7.1999999999934519E-2</v>
      </c>
      <c r="BJ47" s="629">
        <v>0</v>
      </c>
      <c r="BK47" s="627">
        <v>10.445178068259301</v>
      </c>
      <c r="BL47" s="628">
        <v>0.10799999999990177</v>
      </c>
      <c r="BM47" s="629">
        <v>3.599999999996726E-2</v>
      </c>
    </row>
    <row r="48" spans="1:65" ht="15.75" customHeight="1" x14ac:dyDescent="0.25">
      <c r="A48" s="1242"/>
      <c r="B48" s="1245"/>
      <c r="C48" s="622" t="s">
        <v>187</v>
      </c>
      <c r="D48" s="623" t="s">
        <v>188</v>
      </c>
      <c r="E48" s="624"/>
      <c r="F48" s="625"/>
      <c r="G48" s="625"/>
      <c r="H48" s="626"/>
      <c r="I48" s="627">
        <v>13.212221304694838</v>
      </c>
      <c r="J48" s="628">
        <v>0.14399999999986904</v>
      </c>
      <c r="K48" s="629">
        <v>0</v>
      </c>
      <c r="L48" s="627">
        <v>6.6061106521972137</v>
      </c>
      <c r="M48" s="628">
        <v>7.1999999998297426E-2</v>
      </c>
      <c r="N48" s="629">
        <v>0</v>
      </c>
      <c r="O48" s="627">
        <v>6.606110652497625</v>
      </c>
      <c r="P48" s="628">
        <v>7.2000000001571612E-2</v>
      </c>
      <c r="Q48" s="629">
        <v>0</v>
      </c>
      <c r="R48" s="627">
        <v>16.515276630943649</v>
      </c>
      <c r="S48" s="628">
        <v>0.18000000000065483</v>
      </c>
      <c r="T48" s="629">
        <v>0</v>
      </c>
      <c r="U48" s="627">
        <v>6.6061106521972137</v>
      </c>
      <c r="V48" s="628">
        <v>7.1999999998297426E-2</v>
      </c>
      <c r="W48" s="629">
        <v>0</v>
      </c>
      <c r="X48" s="627">
        <v>20.091701173699565</v>
      </c>
      <c r="Y48" s="628">
        <v>0.21600000000144065</v>
      </c>
      <c r="Z48" s="629">
        <v>3.599999999996726E-2</v>
      </c>
      <c r="AA48" s="627">
        <v>19.818331956892052</v>
      </c>
      <c r="AB48" s="628">
        <v>0.21599999999816646</v>
      </c>
      <c r="AC48" s="629">
        <v>0</v>
      </c>
      <c r="AD48" s="627">
        <v>20.091701173699565</v>
      </c>
      <c r="AE48" s="628">
        <v>0.21600000000144065</v>
      </c>
      <c r="AF48" s="629">
        <v>3.599999999996726E-2</v>
      </c>
      <c r="AG48" s="627">
        <v>19.818331957192463</v>
      </c>
      <c r="AH48" s="628">
        <v>0.21600000000144065</v>
      </c>
      <c r="AI48" s="629">
        <v>0</v>
      </c>
      <c r="AJ48" s="627">
        <v>20.091701173403244</v>
      </c>
      <c r="AK48" s="628">
        <v>0.21599999999816646</v>
      </c>
      <c r="AL48" s="629">
        <v>3.599999999996726E-2</v>
      </c>
      <c r="AM48" s="627">
        <v>26.424442609389676</v>
      </c>
      <c r="AN48" s="628">
        <v>0.28799999999973808</v>
      </c>
      <c r="AO48" s="629">
        <v>0</v>
      </c>
      <c r="AP48" s="627">
        <v>9.9091659784460262</v>
      </c>
      <c r="AQ48" s="628">
        <v>0.10799999999908323</v>
      </c>
      <c r="AR48" s="629">
        <v>0</v>
      </c>
      <c r="AS48" s="627">
        <v>26.63008339680087</v>
      </c>
      <c r="AT48" s="628">
        <v>0.28800000000301224</v>
      </c>
      <c r="AU48" s="629">
        <v>3.599999999996726E-2</v>
      </c>
      <c r="AV48" s="627">
        <v>23.356128197643393</v>
      </c>
      <c r="AW48" s="628">
        <v>0.25199999999895228</v>
      </c>
      <c r="AX48" s="629">
        <v>3.599999999996726E-2</v>
      </c>
      <c r="AY48" s="627">
        <v>19.818331956892052</v>
      </c>
      <c r="AZ48" s="628">
        <v>0.21599999999816646</v>
      </c>
      <c r="BA48" s="629">
        <v>0</v>
      </c>
      <c r="BB48" s="627">
        <v>29.910438111153692</v>
      </c>
      <c r="BC48" s="628">
        <v>0.32400000000052387</v>
      </c>
      <c r="BD48" s="629">
        <v>3.599999999996726E-2</v>
      </c>
      <c r="BE48" s="627">
        <v>9.9091659787464366</v>
      </c>
      <c r="BF48" s="628">
        <v>0.1080000000023574</v>
      </c>
      <c r="BG48" s="629">
        <v>0</v>
      </c>
      <c r="BH48" s="627">
        <v>16.515276630643239</v>
      </c>
      <c r="BI48" s="628">
        <v>0.17999999999738064</v>
      </c>
      <c r="BJ48" s="629">
        <v>0</v>
      </c>
      <c r="BK48" s="627">
        <v>19.818331957192463</v>
      </c>
      <c r="BL48" s="628">
        <v>0.21600000000144065</v>
      </c>
      <c r="BM48" s="629">
        <v>0</v>
      </c>
    </row>
    <row r="49" spans="1:65" ht="15.75" customHeight="1" x14ac:dyDescent="0.25">
      <c r="A49" s="1242"/>
      <c r="B49" s="1245"/>
      <c r="C49" s="622" t="s">
        <v>189</v>
      </c>
      <c r="D49" s="623" t="s">
        <v>190</v>
      </c>
      <c r="E49" s="624"/>
      <c r="F49" s="625"/>
      <c r="G49" s="625"/>
      <c r="H49" s="626"/>
      <c r="I49" s="627">
        <v>20.890356136542351</v>
      </c>
      <c r="J49" s="628">
        <v>0.21599999999980354</v>
      </c>
      <c r="K49" s="629">
        <v>7.2000000000753059E-2</v>
      </c>
      <c r="L49" s="627">
        <v>19.259956712995855</v>
      </c>
      <c r="M49" s="628">
        <v>0.18000000000065483</v>
      </c>
      <c r="N49" s="629">
        <v>0.10799999999990177</v>
      </c>
      <c r="O49" s="627">
        <v>22.157568728301463</v>
      </c>
      <c r="P49" s="628">
        <v>0.21599999999980354</v>
      </c>
      <c r="Q49" s="629">
        <v>0.10799999999990177</v>
      </c>
      <c r="R49" s="627">
        <v>39.910969359551714</v>
      </c>
      <c r="S49" s="628">
        <v>0.39600000000045837</v>
      </c>
      <c r="T49" s="629">
        <v>0.17999999999983629</v>
      </c>
      <c r="U49" s="627">
        <v>14.77171248553431</v>
      </c>
      <c r="V49" s="628">
        <v>0.14399999999986904</v>
      </c>
      <c r="W49" s="629">
        <v>7.1999999999934519E-2</v>
      </c>
      <c r="X49" s="627">
        <v>58.530289501816839</v>
      </c>
      <c r="Y49" s="628">
        <v>0.61200000000026189</v>
      </c>
      <c r="Z49" s="629">
        <v>0.17999999999983629</v>
      </c>
      <c r="AA49" s="627">
        <v>69.990487532304982</v>
      </c>
      <c r="AB49" s="628">
        <v>0.71999999999934516</v>
      </c>
      <c r="AC49" s="629">
        <v>0.25200000000058936</v>
      </c>
      <c r="AD49" s="627">
        <v>59.546676721139534</v>
      </c>
      <c r="AE49" s="628">
        <v>0.61200000000026189</v>
      </c>
      <c r="AF49" s="629">
        <v>0.21599999999980354</v>
      </c>
      <c r="AG49" s="627">
        <v>68.969820042286088</v>
      </c>
      <c r="AH49" s="628">
        <v>0.71999999999934516</v>
      </c>
      <c r="AI49" s="629">
        <v>0.21599999999980354</v>
      </c>
      <c r="AJ49" s="627">
        <v>62.671068409698314</v>
      </c>
      <c r="AK49" s="628">
        <v>0.64800000000104774</v>
      </c>
      <c r="AL49" s="629">
        <v>0.21599999999980354</v>
      </c>
      <c r="AM49" s="627">
        <v>79.410835872334005</v>
      </c>
      <c r="AN49" s="628">
        <v>0.82800000000006546</v>
      </c>
      <c r="AO49" s="629">
        <v>0.25200000000058936</v>
      </c>
      <c r="AP49" s="627">
        <v>38.661271381296814</v>
      </c>
      <c r="AQ49" s="628">
        <v>0.39599999999882129</v>
      </c>
      <c r="AR49" s="629">
        <v>0.14399999999986904</v>
      </c>
      <c r="AS49" s="627">
        <v>93.014882512625064</v>
      </c>
      <c r="AT49" s="628">
        <v>0.97200000000157161</v>
      </c>
      <c r="AU49" s="629">
        <v>0.28799999999973808</v>
      </c>
      <c r="AV49" s="627">
        <v>72.139817234681516</v>
      </c>
      <c r="AW49" s="628">
        <v>0.75599999999849388</v>
      </c>
      <c r="AX49" s="629">
        <v>0.21599999999980354</v>
      </c>
      <c r="AY49" s="627">
        <v>72.139817234825955</v>
      </c>
      <c r="AZ49" s="628">
        <v>0.75600000000013101</v>
      </c>
      <c r="BA49" s="629">
        <v>0.21599999999980354</v>
      </c>
      <c r="BB49" s="627">
        <v>89.852819215512142</v>
      </c>
      <c r="BC49" s="628">
        <v>0.93600000000078576</v>
      </c>
      <c r="BD49" s="629">
        <v>0.28800000000055659</v>
      </c>
      <c r="BE49" s="627">
        <v>27.237691994146399</v>
      </c>
      <c r="BF49" s="628">
        <v>0.28799999999973808</v>
      </c>
      <c r="BG49" s="629">
        <v>7.1999999999934519E-2</v>
      </c>
      <c r="BH49" s="627">
        <v>44.926409607745022</v>
      </c>
      <c r="BI49" s="628">
        <v>0.46800000000039288</v>
      </c>
      <c r="BJ49" s="629">
        <v>0.14399999999986904</v>
      </c>
      <c r="BK49" s="627">
        <v>54.475383988292798</v>
      </c>
      <c r="BL49" s="628">
        <v>0.57599999999947615</v>
      </c>
      <c r="BM49" s="629">
        <v>0.14399999999986904</v>
      </c>
    </row>
    <row r="50" spans="1:65" ht="15.75" customHeight="1" x14ac:dyDescent="0.25">
      <c r="A50" s="1242"/>
      <c r="B50" s="1245"/>
      <c r="C50" s="622" t="s">
        <v>191</v>
      </c>
      <c r="D50" s="623" t="s">
        <v>192</v>
      </c>
      <c r="E50" s="624"/>
      <c r="F50" s="625"/>
      <c r="G50" s="625"/>
      <c r="H50" s="626"/>
      <c r="I50" s="627">
        <v>44.31513745680445</v>
      </c>
      <c r="J50" s="628">
        <v>0.4320000000028813</v>
      </c>
      <c r="K50" s="630">
        <v>0.21599999999816646</v>
      </c>
      <c r="L50" s="627">
        <v>44.315137456401409</v>
      </c>
      <c r="M50" s="628">
        <v>0.43199999999633293</v>
      </c>
      <c r="N50" s="630">
        <v>0.21600000000144065</v>
      </c>
      <c r="O50" s="627">
        <v>52.225890341647997</v>
      </c>
      <c r="P50" s="628">
        <v>0.46800000000366709</v>
      </c>
      <c r="Q50" s="630">
        <v>0.32400000000052387</v>
      </c>
      <c r="R50" s="627">
        <v>82.774329222859194</v>
      </c>
      <c r="S50" s="628">
        <v>0.79199999999764259</v>
      </c>
      <c r="T50" s="630">
        <v>0.43199999999960709</v>
      </c>
      <c r="U50" s="627">
        <v>26.630083396437577</v>
      </c>
      <c r="V50" s="628">
        <v>0.25199999999895228</v>
      </c>
      <c r="W50" s="630">
        <v>0.14399999999986904</v>
      </c>
      <c r="X50" s="627">
        <v>70.919605462083908</v>
      </c>
      <c r="Y50" s="628">
        <v>0.68400000000183359</v>
      </c>
      <c r="Z50" s="630">
        <v>0.36000000000130966</v>
      </c>
      <c r="AA50" s="627">
        <v>68.014071947061737</v>
      </c>
      <c r="AB50" s="628">
        <v>0.64800000000104774</v>
      </c>
      <c r="AC50" s="630">
        <v>0.3599999999980355</v>
      </c>
      <c r="AD50" s="627">
        <v>56.151940544886799</v>
      </c>
      <c r="AE50" s="628">
        <v>0.53999999999869031</v>
      </c>
      <c r="AF50" s="630">
        <v>0.28799999999973808</v>
      </c>
      <c r="AG50" s="627">
        <v>68.01407194720764</v>
      </c>
      <c r="AH50" s="628">
        <v>0.64800000000104774</v>
      </c>
      <c r="AI50" s="630">
        <v>0.36000000000130966</v>
      </c>
      <c r="AJ50" s="627">
        <v>63.535537776001938</v>
      </c>
      <c r="AK50" s="628">
        <v>0.61200000000026189</v>
      </c>
      <c r="AL50" s="630">
        <v>0.32400000000052387</v>
      </c>
      <c r="AM50" s="627">
        <v>84.211717813081478</v>
      </c>
      <c r="AN50" s="628">
        <v>0.82799999999842844</v>
      </c>
      <c r="AO50" s="630">
        <v>0.39599999999882129</v>
      </c>
      <c r="AP50" s="627">
        <v>35.728006032787036</v>
      </c>
      <c r="AQ50" s="628">
        <v>0.32400000000052387</v>
      </c>
      <c r="AR50" s="630">
        <v>0.21600000000144065</v>
      </c>
      <c r="AS50" s="627">
        <v>85.688665704713273</v>
      </c>
      <c r="AT50" s="628">
        <v>0.82799999999842844</v>
      </c>
      <c r="AU50" s="630">
        <v>0.43199999999960709</v>
      </c>
      <c r="AV50" s="627">
        <v>66.472706185072326</v>
      </c>
      <c r="AW50" s="628">
        <v>0.64800000000104774</v>
      </c>
      <c r="AX50" s="630">
        <v>0.32400000000052387</v>
      </c>
      <c r="AY50" s="627">
        <v>70.919605461943988</v>
      </c>
      <c r="AZ50" s="628">
        <v>0.68400000000183359</v>
      </c>
      <c r="BA50" s="630">
        <v>0.3599999999980355</v>
      </c>
      <c r="BB50" s="627">
        <v>91.596529307082989</v>
      </c>
      <c r="BC50" s="628">
        <v>0.9</v>
      </c>
      <c r="BD50" s="630">
        <v>0.43199999999960709</v>
      </c>
      <c r="BE50" s="627">
        <v>26.630083396437577</v>
      </c>
      <c r="BF50" s="628">
        <v>0.25199999999895228</v>
      </c>
      <c r="BG50" s="630">
        <v>0.14399999999986904</v>
      </c>
      <c r="BH50" s="627">
        <v>51.700993699336493</v>
      </c>
      <c r="BI50" s="628">
        <v>0.50399999999790457</v>
      </c>
      <c r="BJ50" s="630">
        <v>0.25200000000222644</v>
      </c>
      <c r="BK50" s="627">
        <v>70.919605461943988</v>
      </c>
      <c r="BL50" s="628">
        <v>0.68400000000183359</v>
      </c>
      <c r="BM50" s="630">
        <v>0.3599999999980355</v>
      </c>
    </row>
    <row r="51" spans="1:65" ht="15.75" customHeight="1" x14ac:dyDescent="0.25">
      <c r="A51" s="1242"/>
      <c r="B51" s="1245"/>
      <c r="C51" s="622" t="s">
        <v>193</v>
      </c>
      <c r="D51" s="623" t="s">
        <v>194</v>
      </c>
      <c r="E51" s="624"/>
      <c r="F51" s="625"/>
      <c r="G51" s="625"/>
      <c r="H51" s="626"/>
      <c r="I51" s="627">
        <v>3.3030553261737094</v>
      </c>
      <c r="J51" s="628">
        <v>0</v>
      </c>
      <c r="K51" s="629">
        <v>3.599999999996726E-2</v>
      </c>
      <c r="L51" s="627">
        <v>0</v>
      </c>
      <c r="M51" s="628">
        <v>0</v>
      </c>
      <c r="N51" s="629">
        <v>0</v>
      </c>
      <c r="O51" s="627">
        <v>0</v>
      </c>
      <c r="P51" s="628">
        <v>0</v>
      </c>
      <c r="Q51" s="629">
        <v>0</v>
      </c>
      <c r="R51" s="627">
        <v>3.3030553261737094</v>
      </c>
      <c r="S51" s="628">
        <v>0</v>
      </c>
      <c r="T51" s="629">
        <v>3.599999999996726E-2</v>
      </c>
      <c r="U51" s="627">
        <v>0</v>
      </c>
      <c r="V51" s="628">
        <v>0</v>
      </c>
      <c r="W51" s="629">
        <v>0</v>
      </c>
      <c r="X51" s="627">
        <v>3.3030553261737094</v>
      </c>
      <c r="Y51" s="628">
        <v>0</v>
      </c>
      <c r="Z51" s="629">
        <v>3.599999999996726E-2</v>
      </c>
      <c r="AA51" s="627">
        <v>0</v>
      </c>
      <c r="AB51" s="628">
        <v>0</v>
      </c>
      <c r="AC51" s="629">
        <v>0</v>
      </c>
      <c r="AD51" s="627">
        <v>3.3030553261737094</v>
      </c>
      <c r="AE51" s="628">
        <v>0</v>
      </c>
      <c r="AF51" s="629">
        <v>3.599999999996726E-2</v>
      </c>
      <c r="AG51" s="627">
        <v>0</v>
      </c>
      <c r="AH51" s="628">
        <v>0</v>
      </c>
      <c r="AI51" s="629">
        <v>0</v>
      </c>
      <c r="AJ51" s="627">
        <v>3.3030553261737094</v>
      </c>
      <c r="AK51" s="628">
        <v>0</v>
      </c>
      <c r="AL51" s="629">
        <v>3.599999999996726E-2</v>
      </c>
      <c r="AM51" s="627">
        <v>0</v>
      </c>
      <c r="AN51" s="628">
        <v>0</v>
      </c>
      <c r="AO51" s="629">
        <v>0</v>
      </c>
      <c r="AP51" s="627">
        <v>0</v>
      </c>
      <c r="AQ51" s="628">
        <v>0</v>
      </c>
      <c r="AR51" s="629">
        <v>0</v>
      </c>
      <c r="AS51" s="627">
        <v>0</v>
      </c>
      <c r="AT51" s="628">
        <v>0</v>
      </c>
      <c r="AU51" s="629">
        <v>0</v>
      </c>
      <c r="AV51" s="627">
        <v>3.3030553261737094</v>
      </c>
      <c r="AW51" s="628">
        <v>0</v>
      </c>
      <c r="AX51" s="629">
        <v>3.599999999996726E-2</v>
      </c>
      <c r="AY51" s="627">
        <v>3.3030553261737094</v>
      </c>
      <c r="AZ51" s="628">
        <v>0</v>
      </c>
      <c r="BA51" s="629">
        <v>3.599999999996726E-2</v>
      </c>
      <c r="BB51" s="627">
        <v>3.3030553261737094</v>
      </c>
      <c r="BC51" s="628">
        <v>0</v>
      </c>
      <c r="BD51" s="629">
        <v>3.599999999996726E-2</v>
      </c>
      <c r="BE51" s="627">
        <v>0</v>
      </c>
      <c r="BF51" s="628">
        <v>0</v>
      </c>
      <c r="BG51" s="629">
        <v>0</v>
      </c>
      <c r="BH51" s="627">
        <v>3.3030553261737094</v>
      </c>
      <c r="BI51" s="628">
        <v>0</v>
      </c>
      <c r="BJ51" s="629">
        <v>3.599999999996726E-2</v>
      </c>
      <c r="BK51" s="627">
        <v>0</v>
      </c>
      <c r="BL51" s="628">
        <v>0</v>
      </c>
      <c r="BM51" s="629">
        <v>0</v>
      </c>
    </row>
    <row r="52" spans="1:65" ht="15.75" customHeight="1" x14ac:dyDescent="0.25">
      <c r="A52" s="1242"/>
      <c r="B52" s="1245"/>
      <c r="C52" s="622" t="s">
        <v>195</v>
      </c>
      <c r="D52" s="623" t="s">
        <v>196</v>
      </c>
      <c r="E52" s="624"/>
      <c r="F52" s="625"/>
      <c r="G52" s="625"/>
      <c r="H52" s="626"/>
      <c r="I52" s="627">
        <v>14.77171248553431</v>
      </c>
      <c r="J52" s="628">
        <v>0.14399999999986904</v>
      </c>
      <c r="K52" s="629">
        <v>7.1999999999934519E-2</v>
      </c>
      <c r="L52" s="627">
        <v>7.3858562429015029</v>
      </c>
      <c r="M52" s="628">
        <v>7.2000000001571612E-2</v>
      </c>
      <c r="N52" s="629">
        <v>3.599999999996726E-2</v>
      </c>
      <c r="O52" s="627">
        <v>7.3858562426328076</v>
      </c>
      <c r="P52" s="628">
        <v>7.1999999998297426E-2</v>
      </c>
      <c r="Q52" s="629">
        <v>3.599999999996726E-2</v>
      </c>
      <c r="R52" s="627">
        <v>13.212221304694838</v>
      </c>
      <c r="S52" s="628">
        <v>0.14399999999986904</v>
      </c>
      <c r="T52" s="629">
        <v>0</v>
      </c>
      <c r="U52" s="627">
        <v>4.6712256395966545</v>
      </c>
      <c r="V52" s="628">
        <v>3.6000000000785806E-2</v>
      </c>
      <c r="W52" s="629">
        <v>3.599999999996726E-2</v>
      </c>
      <c r="X52" s="627">
        <v>9.9091659784460262</v>
      </c>
      <c r="Y52" s="628">
        <v>0.10799999999908323</v>
      </c>
      <c r="Z52" s="629">
        <v>0</v>
      </c>
      <c r="AA52" s="627">
        <v>22.157568728435812</v>
      </c>
      <c r="AB52" s="628">
        <v>0.21600000000144065</v>
      </c>
      <c r="AC52" s="629">
        <v>0.10799999999990177</v>
      </c>
      <c r="AD52" s="627">
        <v>17.787497298626466</v>
      </c>
      <c r="AE52" s="628">
        <v>0.18000000000065483</v>
      </c>
      <c r="AF52" s="629">
        <v>7.2000000000753059E-2</v>
      </c>
      <c r="AG52" s="627">
        <v>19.259956712995855</v>
      </c>
      <c r="AH52" s="628">
        <v>0.18000000000065483</v>
      </c>
      <c r="AI52" s="629">
        <v>0.10799999999990177</v>
      </c>
      <c r="AJ52" s="627">
        <v>16.842343562415394</v>
      </c>
      <c r="AK52" s="628">
        <v>0.17999999999738064</v>
      </c>
      <c r="AL52" s="629">
        <v>3.599999999996726E-2</v>
      </c>
      <c r="AM52" s="627">
        <v>16.842343562709974</v>
      </c>
      <c r="AN52" s="628">
        <v>0.18000000000065483</v>
      </c>
      <c r="AO52" s="629">
        <v>3.599999999996726E-2</v>
      </c>
      <c r="AP52" s="627">
        <v>10.445178068188053</v>
      </c>
      <c r="AQ52" s="628">
        <v>0.10799999999908323</v>
      </c>
      <c r="AR52" s="629">
        <v>3.599999999996726E-2</v>
      </c>
      <c r="AS52" s="627">
        <v>25.155319920461366</v>
      </c>
      <c r="AT52" s="628">
        <v>0.25200000000222644</v>
      </c>
      <c r="AU52" s="629">
        <v>0.10799999999990177</v>
      </c>
      <c r="AV52" s="627">
        <v>17.787497298598574</v>
      </c>
      <c r="AW52" s="628">
        <v>0.18000000000065483</v>
      </c>
      <c r="AX52" s="629">
        <v>7.1999999999934519E-2</v>
      </c>
      <c r="AY52" s="627">
        <v>14.77171248553431</v>
      </c>
      <c r="AZ52" s="628">
        <v>0.14399999999986904</v>
      </c>
      <c r="BA52" s="629">
        <v>7.1999999999934519E-2</v>
      </c>
      <c r="BB52" s="627">
        <v>17.787497298319646</v>
      </c>
      <c r="BC52" s="628">
        <v>0.17999999999738064</v>
      </c>
      <c r="BD52" s="629">
        <v>7.1999999999934519E-2</v>
      </c>
      <c r="BE52" s="627">
        <v>3.3030553262488125</v>
      </c>
      <c r="BF52" s="628">
        <v>3.6000000000785806E-2</v>
      </c>
      <c r="BG52" s="629">
        <v>0</v>
      </c>
      <c r="BH52" s="627">
        <v>10.445178068188053</v>
      </c>
      <c r="BI52" s="628">
        <v>0.10799999999908323</v>
      </c>
      <c r="BJ52" s="629">
        <v>3.599999999996726E-2</v>
      </c>
      <c r="BK52" s="627">
        <v>9.9091659787464366</v>
      </c>
      <c r="BL52" s="628">
        <v>0.1080000000023574</v>
      </c>
      <c r="BM52" s="629">
        <v>0</v>
      </c>
    </row>
    <row r="53" spans="1:65" ht="15.75" customHeight="1" thickBot="1" x14ac:dyDescent="0.3">
      <c r="A53" s="1242"/>
      <c r="B53" s="1246"/>
      <c r="C53" s="631" t="s">
        <v>197</v>
      </c>
      <c r="D53" s="632" t="s">
        <v>198</v>
      </c>
      <c r="E53" s="633"/>
      <c r="F53" s="634"/>
      <c r="G53" s="634"/>
      <c r="H53" s="635"/>
      <c r="I53" s="636">
        <v>29.543424971606012</v>
      </c>
      <c r="J53" s="637">
        <v>0.28800000000628645</v>
      </c>
      <c r="K53" s="638">
        <v>0.14399999999986904</v>
      </c>
      <c r="L53" s="636">
        <v>26.630083396437577</v>
      </c>
      <c r="M53" s="637">
        <v>0.25199999999895228</v>
      </c>
      <c r="N53" s="638">
        <v>0.14399999999986904</v>
      </c>
      <c r="O53" s="636">
        <v>28.413956290766368</v>
      </c>
      <c r="P53" s="637">
        <v>0.25199999999895228</v>
      </c>
      <c r="Q53" s="638">
        <v>0.18000000000065483</v>
      </c>
      <c r="R53" s="636">
        <v>56.442634155691131</v>
      </c>
      <c r="S53" s="637">
        <v>0.57599999999947615</v>
      </c>
      <c r="T53" s="638">
        <v>0.21600000000144065</v>
      </c>
      <c r="U53" s="636">
        <v>19.259956712699612</v>
      </c>
      <c r="V53" s="637">
        <v>0.17999999999738064</v>
      </c>
      <c r="W53" s="638">
        <v>0.10799999999908323</v>
      </c>
      <c r="X53" s="636">
        <v>59.54667672118952</v>
      </c>
      <c r="Y53" s="637">
        <v>0.61200000000026189</v>
      </c>
      <c r="Z53" s="638">
        <v>0.21600000000144065</v>
      </c>
      <c r="AA53" s="636">
        <v>48.093211490269091</v>
      </c>
      <c r="AB53" s="637">
        <v>0.50400000000445289</v>
      </c>
      <c r="AC53" s="638">
        <v>0.14399999999986904</v>
      </c>
      <c r="AD53" s="636">
        <v>44.926409607457899</v>
      </c>
      <c r="AE53" s="637">
        <v>0.46799999999711872</v>
      </c>
      <c r="AF53" s="638">
        <v>0.14399999999986904</v>
      </c>
      <c r="AG53" s="636">
        <v>49.103447554877683</v>
      </c>
      <c r="AH53" s="637">
        <v>0.50399999999790457</v>
      </c>
      <c r="AI53" s="638">
        <v>0.17999999999738064</v>
      </c>
      <c r="AJ53" s="636">
        <v>51.277207915518183</v>
      </c>
      <c r="AK53" s="637">
        <v>0.54000000000523873</v>
      </c>
      <c r="AL53" s="638">
        <v>0.14400000000314322</v>
      </c>
      <c r="AM53" s="636">
        <v>65.812911131399019</v>
      </c>
      <c r="AN53" s="637">
        <v>0.68399999999528516</v>
      </c>
      <c r="AO53" s="638">
        <v>0.21599999999816646</v>
      </c>
      <c r="AP53" s="636">
        <v>28.221317077792829</v>
      </c>
      <c r="AQ53" s="637">
        <v>0.28799999999973808</v>
      </c>
      <c r="AR53" s="638">
        <v>0.10799999999908323</v>
      </c>
      <c r="AS53" s="636">
        <v>65.812911132062411</v>
      </c>
      <c r="AT53" s="637">
        <v>0.68400000000183359</v>
      </c>
      <c r="AU53" s="638">
        <v>0.21600000000144065</v>
      </c>
      <c r="AV53" s="636">
        <v>49.103447554978729</v>
      </c>
      <c r="AW53" s="637">
        <v>0.50399999999790457</v>
      </c>
      <c r="AX53" s="638">
        <v>0.18000000000065483</v>
      </c>
      <c r="AY53" s="636">
        <v>52.22589034181901</v>
      </c>
      <c r="AZ53" s="637">
        <v>0.54000000000523873</v>
      </c>
      <c r="BA53" s="638">
        <v>0.18000000000065483</v>
      </c>
      <c r="BB53" s="636">
        <v>68.969820041955174</v>
      </c>
      <c r="BC53" s="637">
        <v>0.71999999999607101</v>
      </c>
      <c r="BD53" s="638">
        <v>0.21599999999816646</v>
      </c>
      <c r="BE53" s="636">
        <v>24.046605744886968</v>
      </c>
      <c r="BF53" s="637">
        <v>0.25199999999895228</v>
      </c>
      <c r="BG53" s="638">
        <v>7.2000000001571612E-2</v>
      </c>
      <c r="BH53" s="636">
        <v>44.926409608032152</v>
      </c>
      <c r="BI53" s="637">
        <v>0.46800000000366709</v>
      </c>
      <c r="BJ53" s="638">
        <v>0.14399999999986904</v>
      </c>
      <c r="BK53" s="636">
        <v>49.103447554877683</v>
      </c>
      <c r="BL53" s="637">
        <v>0.50399999999790457</v>
      </c>
      <c r="BM53" s="638">
        <v>0.17999999999738064</v>
      </c>
    </row>
    <row r="54" spans="1:65" ht="15.75" customHeight="1" x14ac:dyDescent="0.25">
      <c r="A54" s="1242"/>
      <c r="B54" s="1247" t="s">
        <v>199</v>
      </c>
      <c r="C54" s="639" t="s">
        <v>200</v>
      </c>
      <c r="D54" s="640" t="s">
        <v>201</v>
      </c>
      <c r="E54" s="639"/>
      <c r="F54" s="617"/>
      <c r="G54" s="617"/>
      <c r="H54" s="641"/>
      <c r="I54" s="619">
        <v>18.959019889329934</v>
      </c>
      <c r="J54" s="620">
        <v>0.10800000000072033</v>
      </c>
      <c r="K54" s="621">
        <v>0.17999999999983629</v>
      </c>
      <c r="L54" s="619">
        <v>21.811356716954815</v>
      </c>
      <c r="M54" s="620">
        <v>0.10800000000072033</v>
      </c>
      <c r="N54" s="621">
        <v>0.21599999999980354</v>
      </c>
      <c r="O54" s="619">
        <v>21.811356716888689</v>
      </c>
      <c r="P54" s="620">
        <v>0.10799999999908323</v>
      </c>
      <c r="Q54" s="621">
        <v>0.21599999999980354</v>
      </c>
      <c r="R54" s="619">
        <v>37.918039778647191</v>
      </c>
      <c r="S54" s="620">
        <v>0.21599999999980354</v>
      </c>
      <c r="T54" s="621">
        <v>0.36000000000049115</v>
      </c>
      <c r="U54" s="619">
        <v>10.281972160966127</v>
      </c>
      <c r="V54" s="620">
        <v>3.6000000000785806E-2</v>
      </c>
      <c r="W54" s="621">
        <v>0.10799999999990177</v>
      </c>
      <c r="X54" s="619">
        <v>33.475676036379816</v>
      </c>
      <c r="Y54" s="620">
        <v>0.17999999999901775</v>
      </c>
      <c r="Z54" s="621">
        <v>0.3239999999997053</v>
      </c>
      <c r="AA54" s="619">
        <v>26.213988343432426</v>
      </c>
      <c r="AB54" s="620">
        <v>0.14399999999986904</v>
      </c>
      <c r="AC54" s="621">
        <v>0.2519999999997708</v>
      </c>
      <c r="AD54" s="619">
        <v>21.811356717020935</v>
      </c>
      <c r="AE54" s="620">
        <v>0.10800000000072033</v>
      </c>
      <c r="AF54" s="621">
        <v>0.21600000000062208</v>
      </c>
      <c r="AG54" s="619">
        <v>20.563944321885497</v>
      </c>
      <c r="AH54" s="620">
        <v>7.1999999999934519E-2</v>
      </c>
      <c r="AI54" s="621">
        <v>0.21599999999980354</v>
      </c>
      <c r="AJ54" s="619">
        <v>24.762268046529421</v>
      </c>
      <c r="AK54" s="620">
        <v>0.10800000000072033</v>
      </c>
      <c r="AL54" s="621">
        <v>0.2519999999997708</v>
      </c>
      <c r="AM54" s="619">
        <v>29.081808955895671</v>
      </c>
      <c r="AN54" s="620">
        <v>0.14399999999986904</v>
      </c>
      <c r="AO54" s="621">
        <v>0.28799999999973808</v>
      </c>
      <c r="AP54" s="619">
        <v>10.281972160989506</v>
      </c>
      <c r="AQ54" s="620">
        <v>3.5999999999148713E-2</v>
      </c>
      <c r="AR54" s="621">
        <v>0.10800000000072033</v>
      </c>
      <c r="AS54" s="619">
        <v>32.023020309279019</v>
      </c>
      <c r="AT54" s="620">
        <v>0.14399999999986904</v>
      </c>
      <c r="AU54" s="621">
        <v>0.3239999999997053</v>
      </c>
      <c r="AV54" s="619">
        <v>20.563944321885497</v>
      </c>
      <c r="AW54" s="620">
        <v>7.1999999999934519E-2</v>
      </c>
      <c r="AX54" s="621">
        <v>0.21599999999980354</v>
      </c>
      <c r="AY54" s="619">
        <v>24.762268046529421</v>
      </c>
      <c r="AZ54" s="620">
        <v>0.10800000000072033</v>
      </c>
      <c r="BA54" s="621">
        <v>0.2519999999997708</v>
      </c>
      <c r="BB54" s="619">
        <v>33.946083302112243</v>
      </c>
      <c r="BC54" s="620">
        <v>0.10799999999908323</v>
      </c>
      <c r="BD54" s="621">
        <v>0.36000000000049115</v>
      </c>
      <c r="BE54" s="619">
        <v>10.281972160966127</v>
      </c>
      <c r="BF54" s="620">
        <v>3.6000000000785806E-2</v>
      </c>
      <c r="BG54" s="621">
        <v>0.10799999999990177</v>
      </c>
      <c r="BH54" s="619">
        <v>19.777768342702505</v>
      </c>
      <c r="BI54" s="620">
        <v>3.5999999999148713E-2</v>
      </c>
      <c r="BJ54" s="621">
        <v>0.21599999999980354</v>
      </c>
      <c r="BK54" s="619">
        <v>27.780358998573448</v>
      </c>
      <c r="BL54" s="620">
        <v>0.10800000000072033</v>
      </c>
      <c r="BM54" s="621">
        <v>0.28800000000055659</v>
      </c>
    </row>
    <row r="55" spans="1:65" ht="15.75" customHeight="1" x14ac:dyDescent="0.25">
      <c r="A55" s="1242"/>
      <c r="B55" s="1245"/>
      <c r="C55" s="642" t="s">
        <v>202</v>
      </c>
      <c r="D55" s="623" t="s">
        <v>203</v>
      </c>
      <c r="E55" s="642"/>
      <c r="F55" s="625"/>
      <c r="G55" s="643"/>
      <c r="H55" s="644"/>
      <c r="I55" s="627">
        <v>29.081808956556916</v>
      </c>
      <c r="J55" s="628">
        <v>0.28800000000628645</v>
      </c>
      <c r="K55" s="629">
        <v>0.14400000000314322</v>
      </c>
      <c r="L55" s="627">
        <v>29.08180895444093</v>
      </c>
      <c r="M55" s="628">
        <v>0.28799999998009296</v>
      </c>
      <c r="N55" s="629">
        <v>0.14400000000314322</v>
      </c>
      <c r="O55" s="627">
        <v>32.514450867761738</v>
      </c>
      <c r="P55" s="628">
        <v>0.28800000000628645</v>
      </c>
      <c r="Q55" s="629">
        <v>0.21600000000471481</v>
      </c>
      <c r="R55" s="627">
        <v>64.046040618452949</v>
      </c>
      <c r="S55" s="628">
        <v>0.64800000000104774</v>
      </c>
      <c r="T55" s="629">
        <v>0.2879999999931897</v>
      </c>
      <c r="U55" s="627">
        <v>20.563944323475237</v>
      </c>
      <c r="V55" s="628">
        <v>0.21600000001781156</v>
      </c>
      <c r="W55" s="629">
        <v>7.2000000001571612E-2</v>
      </c>
      <c r="X55" s="627">
        <v>70.038270612353244</v>
      </c>
      <c r="Y55" s="628">
        <v>0.71999999998952258</v>
      </c>
      <c r="Z55" s="629">
        <v>0.28800000000628645</v>
      </c>
      <c r="AA55" s="627">
        <v>61.691832965562973</v>
      </c>
      <c r="AB55" s="628">
        <v>0.64800000000104774</v>
      </c>
      <c r="AC55" s="629">
        <v>0.21599999999161809</v>
      </c>
      <c r="AD55" s="627">
        <v>47.341755060246214</v>
      </c>
      <c r="AE55" s="628">
        <v>0.50399999999790457</v>
      </c>
      <c r="AF55" s="629">
        <v>0.14400000000314322</v>
      </c>
      <c r="AG55" s="627">
        <v>61.691832965937024</v>
      </c>
      <c r="AH55" s="628">
        <v>0.64800000000104774</v>
      </c>
      <c r="AI55" s="629">
        <v>0.21600000000471481</v>
      </c>
      <c r="AJ55" s="627">
        <v>55.5607179955894</v>
      </c>
      <c r="AK55" s="628">
        <v>0.57599999998637941</v>
      </c>
      <c r="AL55" s="629">
        <v>0.21599999999161809</v>
      </c>
      <c r="AM55" s="627">
        <v>76.114378032686048</v>
      </c>
      <c r="AN55" s="628">
        <v>0.79200000000419091</v>
      </c>
      <c r="AO55" s="629">
        <v>0.28800000000628645</v>
      </c>
      <c r="AP55" s="627">
        <v>35.019135305737322</v>
      </c>
      <c r="AQ55" s="628">
        <v>0.35999999999476129</v>
      </c>
      <c r="AR55" s="629">
        <v>0.14399999999004648</v>
      </c>
      <c r="AS55" s="627">
        <v>82.255777289412265</v>
      </c>
      <c r="AT55" s="628">
        <v>0.86400000001885924</v>
      </c>
      <c r="AU55" s="629">
        <v>0.28800000000628645</v>
      </c>
      <c r="AV55" s="627">
        <v>55.560717996004712</v>
      </c>
      <c r="AW55" s="628">
        <v>0.57599999998637941</v>
      </c>
      <c r="AX55" s="629">
        <v>0.21600000000471481</v>
      </c>
      <c r="AY55" s="627">
        <v>61.691832965562973</v>
      </c>
      <c r="AZ55" s="628">
        <v>0.64800000000104774</v>
      </c>
      <c r="BA55" s="629">
        <v>0.21599999999161809</v>
      </c>
      <c r="BB55" s="627">
        <v>76.114378032686048</v>
      </c>
      <c r="BC55" s="628">
        <v>0.79200000000419091</v>
      </c>
      <c r="BD55" s="629">
        <v>0.28800000000628645</v>
      </c>
      <c r="BE55" s="627">
        <v>29.081808956556916</v>
      </c>
      <c r="BF55" s="628">
        <v>0.28800000000628645</v>
      </c>
      <c r="BG55" s="629">
        <v>0.14400000000314322</v>
      </c>
      <c r="BH55" s="627">
        <v>47.34175505992124</v>
      </c>
      <c r="BI55" s="628">
        <v>0.50399999999790457</v>
      </c>
      <c r="BJ55" s="629">
        <v>0.14399999999004648</v>
      </c>
      <c r="BK55" s="627">
        <v>55.560717996004712</v>
      </c>
      <c r="BL55" s="628">
        <v>0.57599999998637941</v>
      </c>
      <c r="BM55" s="629">
        <v>0.21600000000471481</v>
      </c>
    </row>
    <row r="56" spans="1:65" ht="15.75" customHeight="1" x14ac:dyDescent="0.25">
      <c r="A56" s="1242"/>
      <c r="B56" s="1245"/>
      <c r="C56" s="645" t="s">
        <v>204</v>
      </c>
      <c r="D56" s="623" t="s">
        <v>205</v>
      </c>
      <c r="E56" s="645"/>
      <c r="F56" s="625"/>
      <c r="G56" s="643"/>
      <c r="H56" s="644"/>
      <c r="I56" s="627">
        <v>14.540904477683338</v>
      </c>
      <c r="J56" s="628">
        <v>0.14399999999659485</v>
      </c>
      <c r="K56" s="629">
        <v>7.1999999999934519E-2</v>
      </c>
      <c r="L56" s="627">
        <v>11.723251979644937</v>
      </c>
      <c r="M56" s="628">
        <v>0.1080000000023574</v>
      </c>
      <c r="N56" s="629">
        <v>7.1999999999934519E-2</v>
      </c>
      <c r="O56" s="627">
        <v>9.1964754779559108</v>
      </c>
      <c r="P56" s="628">
        <v>7.2000000001571612E-2</v>
      </c>
      <c r="Q56" s="629">
        <v>7.1999999999934519E-2</v>
      </c>
      <c r="R56" s="627">
        <v>16.257225433230293</v>
      </c>
      <c r="S56" s="628">
        <v>0.14399999999659485</v>
      </c>
      <c r="T56" s="629">
        <v>0.10799999999908323</v>
      </c>
      <c r="U56" s="627">
        <v>4.5982377390302309</v>
      </c>
      <c r="V56" s="628">
        <v>3.6000000000785806E-2</v>
      </c>
      <c r="W56" s="629">
        <v>3.6000000000785806E-2</v>
      </c>
      <c r="X56" s="627">
        <v>18.959019889063676</v>
      </c>
      <c r="Y56" s="628">
        <v>0.17999999999738064</v>
      </c>
      <c r="Z56" s="629">
        <v>0.10799999999908323</v>
      </c>
      <c r="AA56" s="627">
        <v>16.257225433792154</v>
      </c>
      <c r="AB56" s="628">
        <v>0.14400000000314322</v>
      </c>
      <c r="AC56" s="629">
        <v>0.10800000000072033</v>
      </c>
      <c r="AD56" s="627">
        <v>16.257225433230293</v>
      </c>
      <c r="AE56" s="628">
        <v>0.14399999999659485</v>
      </c>
      <c r="AF56" s="629">
        <v>0.10799999999908323</v>
      </c>
      <c r="AG56" s="627">
        <v>24.762268047005083</v>
      </c>
      <c r="AH56" s="628">
        <v>0.2520000000055006</v>
      </c>
      <c r="AI56" s="629">
        <v>0.10800000000072033</v>
      </c>
      <c r="AJ56" s="627">
        <v>21.811356716822566</v>
      </c>
      <c r="AK56" s="628">
        <v>0.21599999999816646</v>
      </c>
      <c r="AL56" s="629">
        <v>0.10800000000072033</v>
      </c>
      <c r="AM56" s="627">
        <v>29.081808955895671</v>
      </c>
      <c r="AN56" s="628">
        <v>0.28799999999973808</v>
      </c>
      <c r="AO56" s="629">
        <v>0.14399999999986904</v>
      </c>
      <c r="AP56" s="627">
        <v>11.723251979152835</v>
      </c>
      <c r="AQ56" s="628">
        <v>0.10799999999580905</v>
      </c>
      <c r="AR56" s="629">
        <v>7.1999999999934519E-2</v>
      </c>
      <c r="AS56" s="627">
        <v>32.023020309346578</v>
      </c>
      <c r="AT56" s="628">
        <v>0.32400000000052387</v>
      </c>
      <c r="AU56" s="629">
        <v>0.14399999999986904</v>
      </c>
      <c r="AV56" s="627">
        <v>23.446503959289874</v>
      </c>
      <c r="AW56" s="628">
        <v>0.21600000000471481</v>
      </c>
      <c r="AX56" s="629">
        <v>0.14399999999986904</v>
      </c>
      <c r="AY56" s="627">
        <v>29.081808955895671</v>
      </c>
      <c r="AZ56" s="628">
        <v>0.28799999999973808</v>
      </c>
      <c r="BA56" s="629">
        <v>0.14399999999986904</v>
      </c>
      <c r="BB56" s="627">
        <v>32.023020309346578</v>
      </c>
      <c r="BC56" s="628">
        <v>0.32400000000052387</v>
      </c>
      <c r="BD56" s="629">
        <v>0.14399999999986904</v>
      </c>
      <c r="BE56" s="627">
        <v>11.723251979152835</v>
      </c>
      <c r="BF56" s="628">
        <v>0.10799999999580905</v>
      </c>
      <c r="BG56" s="629">
        <v>7.1999999999934519E-2</v>
      </c>
      <c r="BH56" s="627">
        <v>21.811356717351561</v>
      </c>
      <c r="BI56" s="628">
        <v>0.21600000000471481</v>
      </c>
      <c r="BJ56" s="629">
        <v>0.10800000000072033</v>
      </c>
      <c r="BK56" s="627">
        <v>27.780358998452311</v>
      </c>
      <c r="BL56" s="628">
        <v>0.28799999999973808</v>
      </c>
      <c r="BM56" s="629">
        <v>0.10799999999908323</v>
      </c>
    </row>
    <row r="57" spans="1:65" ht="15.75" customHeight="1" x14ac:dyDescent="0.25">
      <c r="A57" s="1242"/>
      <c r="B57" s="1245"/>
      <c r="C57" s="642" t="s">
        <v>206</v>
      </c>
      <c r="D57" s="623" t="s">
        <v>207</v>
      </c>
      <c r="E57" s="642"/>
      <c r="F57" s="625"/>
      <c r="G57" s="643"/>
      <c r="H57" s="644"/>
      <c r="I57" s="627">
        <v>4.5982377388211271</v>
      </c>
      <c r="J57" s="628">
        <v>3.599999999751162E-2</v>
      </c>
      <c r="K57" s="629">
        <v>3.6000000000785806E-2</v>
      </c>
      <c r="L57" s="627">
        <v>9.1964754779559108</v>
      </c>
      <c r="M57" s="628">
        <v>7.2000000001571612E-2</v>
      </c>
      <c r="N57" s="629">
        <v>7.1999999999934519E-2</v>
      </c>
      <c r="O57" s="627">
        <v>4.598237738925679</v>
      </c>
      <c r="P57" s="628">
        <v>3.6000000000785806E-2</v>
      </c>
      <c r="Q57" s="629">
        <v>3.5999999999148713E-2</v>
      </c>
      <c r="R57" s="627">
        <v>9.1964754777468052</v>
      </c>
      <c r="S57" s="628">
        <v>7.1999999998297426E-2</v>
      </c>
      <c r="T57" s="629">
        <v>7.1999999999934519E-2</v>
      </c>
      <c r="U57" s="627">
        <v>4.5982377390302309</v>
      </c>
      <c r="V57" s="628">
        <v>3.6000000000785806E-2</v>
      </c>
      <c r="W57" s="629">
        <v>3.6000000000785806E-2</v>
      </c>
      <c r="X57" s="627">
        <v>7.2704522388086055</v>
      </c>
      <c r="Y57" s="628">
        <v>7.1999999998297426E-2</v>
      </c>
      <c r="Z57" s="629">
        <v>3.5999999999148713E-2</v>
      </c>
      <c r="AA57" s="627">
        <v>17.509567653307965</v>
      </c>
      <c r="AB57" s="628">
        <v>0.18000000000065483</v>
      </c>
      <c r="AC57" s="629">
        <v>7.1999999999934519E-2</v>
      </c>
      <c r="AD57" s="627">
        <v>22.991188694565665</v>
      </c>
      <c r="AE57" s="628">
        <v>0.25199999999895228</v>
      </c>
      <c r="AF57" s="629">
        <v>3.6000000000785806E-2</v>
      </c>
      <c r="AG57" s="627">
        <v>26.812103057024743</v>
      </c>
      <c r="AH57" s="628">
        <v>0.28800000000301224</v>
      </c>
      <c r="AI57" s="629">
        <v>7.1999999999934519E-2</v>
      </c>
      <c r="AJ57" s="627">
        <v>29.976842527081367</v>
      </c>
      <c r="AK57" s="628">
        <v>0.32399999999724971</v>
      </c>
      <c r="AL57" s="629">
        <v>7.1999999999934519E-2</v>
      </c>
      <c r="AM57" s="627">
        <v>36.352261195087792</v>
      </c>
      <c r="AN57" s="628">
        <v>0.39600000000209545</v>
      </c>
      <c r="AO57" s="629">
        <v>7.1999999999934519E-2</v>
      </c>
      <c r="AP57" s="627">
        <v>16.257225433585155</v>
      </c>
      <c r="AQ57" s="628">
        <v>0.18000000000065483</v>
      </c>
      <c r="AR57" s="629">
        <v>0</v>
      </c>
      <c r="AS57" s="627">
        <v>36.352261194796839</v>
      </c>
      <c r="AT57" s="628">
        <v>0.39599999999882129</v>
      </c>
      <c r="AU57" s="629">
        <v>7.1999999999934519E-2</v>
      </c>
      <c r="AV57" s="627">
        <v>26.812103056737854</v>
      </c>
      <c r="AW57" s="628">
        <v>0.28799999999973808</v>
      </c>
      <c r="AX57" s="629">
        <v>7.1999999999934519E-2</v>
      </c>
      <c r="AY57" s="627">
        <v>29.976842527370042</v>
      </c>
      <c r="AZ57" s="628">
        <v>0.32400000000052387</v>
      </c>
      <c r="BA57" s="629">
        <v>7.1999999999934519E-2</v>
      </c>
      <c r="BB57" s="627">
        <v>36.352261194796839</v>
      </c>
      <c r="BC57" s="628">
        <v>0.39599999999882129</v>
      </c>
      <c r="BD57" s="629">
        <v>7.1999999999934519E-2</v>
      </c>
      <c r="BE57" s="627">
        <v>13.406051528386858</v>
      </c>
      <c r="BF57" s="628">
        <v>0.14399999999986904</v>
      </c>
      <c r="BG57" s="629">
        <v>3.6000000000785806E-2</v>
      </c>
      <c r="BH57" s="627">
        <v>13.406051528351</v>
      </c>
      <c r="BI57" s="628">
        <v>0.14399999999986904</v>
      </c>
      <c r="BJ57" s="629">
        <v>3.5999999999148713E-2</v>
      </c>
      <c r="BK57" s="627">
        <v>11.723251979644937</v>
      </c>
      <c r="BL57" s="628">
        <v>0.1080000000023574</v>
      </c>
      <c r="BM57" s="629">
        <v>7.1999999999934519E-2</v>
      </c>
    </row>
    <row r="58" spans="1:65" ht="15.75" customHeight="1" x14ac:dyDescent="0.25">
      <c r="A58" s="1242"/>
      <c r="B58" s="1245"/>
      <c r="C58" s="642" t="s">
        <v>208</v>
      </c>
      <c r="D58" s="623" t="s">
        <v>209</v>
      </c>
      <c r="E58" s="642"/>
      <c r="F58" s="625"/>
      <c r="G58" s="643"/>
      <c r="H58" s="644"/>
      <c r="I58" s="627">
        <v>61.089106955930653</v>
      </c>
      <c r="J58" s="628">
        <v>0.61200000000681032</v>
      </c>
      <c r="K58" s="629">
        <v>0.28799999999973808</v>
      </c>
      <c r="L58" s="627">
        <v>61.08910695486037</v>
      </c>
      <c r="M58" s="628">
        <v>0.61199999999371357</v>
      </c>
      <c r="N58" s="629">
        <v>0.28799999999973808</v>
      </c>
      <c r="O58" s="627">
        <v>71.309757874206156</v>
      </c>
      <c r="P58" s="628">
        <v>0.72000000000261932</v>
      </c>
      <c r="Q58" s="629">
        <v>0.32400000000052387</v>
      </c>
      <c r="R58" s="627">
        <v>122.56697357337542</v>
      </c>
      <c r="S58" s="628">
        <v>1.2600000000078579</v>
      </c>
      <c r="T58" s="629">
        <v>0.50399999999790457</v>
      </c>
      <c r="U58" s="627">
        <v>41.127888643583965</v>
      </c>
      <c r="V58" s="628">
        <v>0.43199999999633293</v>
      </c>
      <c r="W58" s="629">
        <v>0.14400000000314322</v>
      </c>
      <c r="X58" s="627">
        <v>129.56916879106976</v>
      </c>
      <c r="Y58" s="628">
        <v>1.3680000000036672</v>
      </c>
      <c r="Z58" s="629">
        <v>0.43199999999633293</v>
      </c>
      <c r="AA58" s="627">
        <v>113.10169376994939</v>
      </c>
      <c r="AB58" s="628">
        <v>1.1879999999931896</v>
      </c>
      <c r="AC58" s="629">
        <v>0.39600000000209545</v>
      </c>
      <c r="AD58" s="627">
        <v>99.740429806377534</v>
      </c>
      <c r="AE58" s="628">
        <v>1.0440000000031433</v>
      </c>
      <c r="AF58" s="629">
        <v>0.36000000000130966</v>
      </c>
      <c r="AG58" s="627">
        <v>122.3943439469337</v>
      </c>
      <c r="AH58" s="628">
        <v>1.2960000000020955</v>
      </c>
      <c r="AI58" s="629">
        <v>0.39599999999554714</v>
      </c>
      <c r="AJ58" s="627">
        <v>119.28860328760916</v>
      </c>
      <c r="AK58" s="628">
        <v>1.2599999999947613</v>
      </c>
      <c r="AL58" s="629">
        <v>0.39600000000209545</v>
      </c>
      <c r="AM58" s="627">
        <v>149.17720769112216</v>
      </c>
      <c r="AN58" s="628">
        <v>1.5839999999952852</v>
      </c>
      <c r="AO58" s="629">
        <v>0.46799999999711872</v>
      </c>
      <c r="AP58" s="627">
        <v>67.892166604536058</v>
      </c>
      <c r="AQ58" s="628">
        <v>0.72000000000261932</v>
      </c>
      <c r="AR58" s="629">
        <v>0.21600000000471481</v>
      </c>
      <c r="AS58" s="627">
        <v>166.07851893387871</v>
      </c>
      <c r="AT58" s="628">
        <v>1.692000000004191</v>
      </c>
      <c r="AU58" s="629">
        <v>0.71999999999607101</v>
      </c>
      <c r="AV58" s="627">
        <v>121.87498795199687</v>
      </c>
      <c r="AW58" s="628">
        <v>1.331999999996333</v>
      </c>
      <c r="AX58" s="629">
        <v>0.21600000000471481</v>
      </c>
      <c r="AY58" s="627">
        <v>142.95269612249436</v>
      </c>
      <c r="AZ58" s="628">
        <v>1.5120000000068103</v>
      </c>
      <c r="BA58" s="629">
        <v>0.46799999999711872</v>
      </c>
      <c r="BB58" s="627">
        <v>197.45670239279431</v>
      </c>
      <c r="BC58" s="628">
        <v>2.0879999999931895</v>
      </c>
      <c r="BD58" s="629">
        <v>0.64800000000104774</v>
      </c>
      <c r="BE58" s="627">
        <v>70.189052855270958</v>
      </c>
      <c r="BF58" s="628">
        <v>0.75599999999685674</v>
      </c>
      <c r="BG58" s="629">
        <v>0.17999999999738064</v>
      </c>
      <c r="BH58" s="627">
        <v>138.90179499254535</v>
      </c>
      <c r="BI58" s="628">
        <v>1.4759999999994762</v>
      </c>
      <c r="BJ58" s="629">
        <v>0.4320000000028813</v>
      </c>
      <c r="BK58" s="627">
        <v>164.0288790476304</v>
      </c>
      <c r="BL58" s="628">
        <v>1.7640000000057625</v>
      </c>
      <c r="BM58" s="629">
        <v>0.43199999999633293</v>
      </c>
    </row>
    <row r="59" spans="1:65" ht="15.75" customHeight="1" x14ac:dyDescent="0.25">
      <c r="A59" s="1242"/>
      <c r="B59" s="1245"/>
      <c r="C59" s="642" t="s">
        <v>210</v>
      </c>
      <c r="D59" s="646" t="s">
        <v>211</v>
      </c>
      <c r="E59" s="642"/>
      <c r="F59" s="625"/>
      <c r="G59" s="643"/>
      <c r="H59" s="644"/>
      <c r="I59" s="627">
        <v>3.4273240536787539</v>
      </c>
      <c r="J59" s="628">
        <v>1.2000000000261935E-2</v>
      </c>
      <c r="K59" s="629">
        <v>3.6000000000240104E-2</v>
      </c>
      <c r="L59" s="627">
        <v>3.4273240536319967</v>
      </c>
      <c r="M59" s="628">
        <v>1.2000000000261935E-2</v>
      </c>
      <c r="N59" s="629">
        <v>3.5999999999694408E-2</v>
      </c>
      <c r="O59" s="627">
        <v>3.4273240536475824</v>
      </c>
      <c r="P59" s="628">
        <v>1.199999999917054E-2</v>
      </c>
      <c r="Q59" s="629">
        <v>3.6000000000240104E-2</v>
      </c>
      <c r="R59" s="627">
        <v>5.8365225510751984</v>
      </c>
      <c r="S59" s="628">
        <v>2.400000000052387E-2</v>
      </c>
      <c r="T59" s="629">
        <v>5.9999999999672579E-2</v>
      </c>
      <c r="U59" s="627">
        <v>1.5327459130100769</v>
      </c>
      <c r="V59" s="628">
        <v>1.2000000000261935E-2</v>
      </c>
      <c r="W59" s="629">
        <v>1.2000000000261935E-2</v>
      </c>
      <c r="X59" s="627">
        <v>5.836522551084351</v>
      </c>
      <c r="Y59" s="628">
        <v>2.3999999999432475E-2</v>
      </c>
      <c r="Z59" s="629">
        <v>6.0000000000218282E-2</v>
      </c>
      <c r="AA59" s="627">
        <v>3.9077506598269682</v>
      </c>
      <c r="AB59" s="628">
        <v>2.400000000052387E-2</v>
      </c>
      <c r="AC59" s="629">
        <v>3.5999999999694408E-2</v>
      </c>
      <c r="AD59" s="627">
        <v>2.42348407962491</v>
      </c>
      <c r="AE59" s="628">
        <v>1.199999999917054E-2</v>
      </c>
      <c r="AF59" s="629">
        <v>2.3999999999978171E-2</v>
      </c>
      <c r="AG59" s="627">
        <v>3.4273240536787539</v>
      </c>
      <c r="AH59" s="628">
        <v>1.2000000000261935E-2</v>
      </c>
      <c r="AI59" s="629">
        <v>3.6000000000240104E-2</v>
      </c>
      <c r="AJ59" s="627">
        <v>3.9077506598269682</v>
      </c>
      <c r="AK59" s="628">
        <v>2.400000000052387E-2</v>
      </c>
      <c r="AL59" s="629">
        <v>3.5999999999694408E-2</v>
      </c>
      <c r="AM59" s="627">
        <v>4.4686838427717124</v>
      </c>
      <c r="AN59" s="628">
        <v>1.199999999917054E-2</v>
      </c>
      <c r="AO59" s="629">
        <v>4.7999999999956341E-2</v>
      </c>
      <c r="AP59" s="627">
        <v>1.5327459130100769</v>
      </c>
      <c r="AQ59" s="628">
        <v>1.2000000000261935E-2</v>
      </c>
      <c r="AR59" s="629">
        <v>1.2000000000261935E-2</v>
      </c>
      <c r="AS59" s="627">
        <v>4.4686838427956186</v>
      </c>
      <c r="AT59" s="628">
        <v>1.2000000000261935E-2</v>
      </c>
      <c r="AU59" s="629">
        <v>4.7999999999956341E-2</v>
      </c>
      <c r="AV59" s="627">
        <v>3.4273240536319967</v>
      </c>
      <c r="AW59" s="628">
        <v>1.2000000000261935E-2</v>
      </c>
      <c r="AX59" s="629">
        <v>3.5999999999694408E-2</v>
      </c>
      <c r="AY59" s="627">
        <v>3.9077506598132987</v>
      </c>
      <c r="AZ59" s="628">
        <v>2.3999999999432475E-2</v>
      </c>
      <c r="BA59" s="629">
        <v>3.6000000000240104E-2</v>
      </c>
      <c r="BB59" s="627">
        <v>4.8469681593379867</v>
      </c>
      <c r="BC59" s="628">
        <v>2.400000000052387E-2</v>
      </c>
      <c r="BD59" s="629">
        <v>4.7999999999956341E-2</v>
      </c>
      <c r="BE59" s="627">
        <v>2.42348407962491</v>
      </c>
      <c r="BF59" s="628">
        <v>1.199999999917054E-2</v>
      </c>
      <c r="BG59" s="629">
        <v>2.3999999999978171E-2</v>
      </c>
      <c r="BH59" s="627">
        <v>3.9077506598679759</v>
      </c>
      <c r="BI59" s="628">
        <v>2.400000000052387E-2</v>
      </c>
      <c r="BJ59" s="629">
        <v>3.6000000000240104E-2</v>
      </c>
      <c r="BK59" s="627">
        <v>3.9077506598269682</v>
      </c>
      <c r="BL59" s="628">
        <v>2.400000000052387E-2</v>
      </c>
      <c r="BM59" s="629">
        <v>3.5999999999694408E-2</v>
      </c>
    </row>
    <row r="60" spans="1:65" ht="15.75" customHeight="1" x14ac:dyDescent="0.25">
      <c r="A60" s="1242"/>
      <c r="B60" s="1245"/>
      <c r="C60" s="642" t="s">
        <v>212</v>
      </c>
      <c r="D60" s="623" t="s">
        <v>213</v>
      </c>
      <c r="E60" s="642"/>
      <c r="F60" s="625"/>
      <c r="G60" s="643"/>
      <c r="H60" s="644"/>
      <c r="I60" s="627">
        <v>81.286127166967646</v>
      </c>
      <c r="J60" s="628">
        <v>0.86399999999266586</v>
      </c>
      <c r="K60" s="629">
        <v>0.25199999999895228</v>
      </c>
      <c r="L60" s="627">
        <v>50.893165672784356</v>
      </c>
      <c r="M60" s="628">
        <v>0.50399999999790457</v>
      </c>
      <c r="N60" s="629">
        <v>0.25200000000222644</v>
      </c>
      <c r="O60" s="627">
        <v>68.973566084826146</v>
      </c>
      <c r="P60" s="628">
        <v>0.75600000000995349</v>
      </c>
      <c r="Q60" s="629">
        <v>0.10799999999908323</v>
      </c>
      <c r="R60" s="627">
        <v>92.993603189694582</v>
      </c>
      <c r="S60" s="628">
        <v>0.82799999999842844</v>
      </c>
      <c r="T60" s="629">
        <v>0.61200000000026189</v>
      </c>
      <c r="U60" s="627">
        <v>35.019135306066801</v>
      </c>
      <c r="V60" s="628">
        <v>0.35999999999476129</v>
      </c>
      <c r="W60" s="629">
        <v>0.14399999999986904</v>
      </c>
      <c r="X60" s="627">
        <v>114.1715670487259</v>
      </c>
      <c r="Y60" s="628">
        <v>1.1880000000062865</v>
      </c>
      <c r="Z60" s="629">
        <v>0.43199999999960709</v>
      </c>
      <c r="AA60" s="627">
        <v>105.05740591929867</v>
      </c>
      <c r="AB60" s="628">
        <v>1.0799999999973806</v>
      </c>
      <c r="AC60" s="629">
        <v>0.43199999999960709</v>
      </c>
      <c r="AD60" s="627">
        <v>94.795099446636982</v>
      </c>
      <c r="AE60" s="628">
        <v>0.97200000000157161</v>
      </c>
      <c r="AF60" s="629">
        <v>0.39599999999882129</v>
      </c>
      <c r="AG60" s="627">
        <v>103.89371949264225</v>
      </c>
      <c r="AH60" s="628">
        <v>1.0799999999973806</v>
      </c>
      <c r="AI60" s="629">
        <v>0.39600000000209545</v>
      </c>
      <c r="AJ60" s="627">
        <v>106.95228166875002</v>
      </c>
      <c r="AK60" s="628">
        <v>1.1159999999916181</v>
      </c>
      <c r="AL60" s="629">
        <v>0.39599999999882129</v>
      </c>
      <c r="AM60" s="627">
        <v>133.66563809333115</v>
      </c>
      <c r="AN60" s="628">
        <v>1.4040000000110013</v>
      </c>
      <c r="AO60" s="629">
        <v>0.46800000000039288</v>
      </c>
      <c r="AP60" s="627">
        <v>61.691832965843517</v>
      </c>
      <c r="AQ60" s="628">
        <v>0.64800000000104774</v>
      </c>
      <c r="AR60" s="629">
        <v>0.21600000000144065</v>
      </c>
      <c r="AS60" s="627">
        <v>145.00861856069704</v>
      </c>
      <c r="AT60" s="628">
        <v>1.5119999999937135</v>
      </c>
      <c r="AU60" s="629">
        <v>0.53999999999869031</v>
      </c>
      <c r="AV60" s="627">
        <v>99.740429806377534</v>
      </c>
      <c r="AW60" s="628">
        <v>1.0440000000031433</v>
      </c>
      <c r="AX60" s="629">
        <v>0.36000000000130966</v>
      </c>
      <c r="AY60" s="627">
        <v>105.90930438804079</v>
      </c>
      <c r="AZ60" s="628">
        <v>1.1159999999916181</v>
      </c>
      <c r="BA60" s="629">
        <v>0.3599999999980355</v>
      </c>
      <c r="BB60" s="627">
        <v>138.90179499302297</v>
      </c>
      <c r="BC60" s="628">
        <v>1.4400000000052386</v>
      </c>
      <c r="BD60" s="629">
        <v>0.54000000000196446</v>
      </c>
      <c r="BE60" s="627">
        <v>50.476001541762002</v>
      </c>
      <c r="BF60" s="628">
        <v>0.54000000000523873</v>
      </c>
      <c r="BG60" s="629">
        <v>0.14399999999986904</v>
      </c>
      <c r="BH60" s="627">
        <v>101.83824990598266</v>
      </c>
      <c r="BI60" s="628">
        <v>1.0799999999973806</v>
      </c>
      <c r="BJ60" s="629">
        <v>0.32399999999724971</v>
      </c>
      <c r="BK60" s="627">
        <v>124.61987794091864</v>
      </c>
      <c r="BL60" s="628">
        <v>1.331999999996333</v>
      </c>
      <c r="BM60" s="629">
        <v>0.36000000000130966</v>
      </c>
    </row>
    <row r="61" spans="1:65" ht="15.75" customHeight="1" x14ac:dyDescent="0.25">
      <c r="A61" s="1242"/>
      <c r="B61" s="1245"/>
      <c r="C61" s="642" t="s">
        <v>214</v>
      </c>
      <c r="D61" s="623" t="s">
        <v>215</v>
      </c>
      <c r="E61" s="642"/>
      <c r="F61" s="625"/>
      <c r="G61" s="643"/>
      <c r="H61" s="644"/>
      <c r="I61" s="627">
        <v>13.406051528386858</v>
      </c>
      <c r="J61" s="628">
        <v>0.14399999999986904</v>
      </c>
      <c r="K61" s="629">
        <v>3.6000000000785806E-2</v>
      </c>
      <c r="L61" s="627">
        <v>10.281972161129776</v>
      </c>
      <c r="M61" s="628">
        <v>0.1080000000023574</v>
      </c>
      <c r="N61" s="629">
        <v>3.5999999999148713E-2</v>
      </c>
      <c r="O61" s="627">
        <v>11.723251979398887</v>
      </c>
      <c r="P61" s="628">
        <v>0.10799999999908323</v>
      </c>
      <c r="Q61" s="629">
        <v>7.1999999999934519E-2</v>
      </c>
      <c r="R61" s="627">
        <v>21.811356716822566</v>
      </c>
      <c r="S61" s="628">
        <v>0.21599999999816646</v>
      </c>
      <c r="T61" s="629">
        <v>0.10800000000072033</v>
      </c>
      <c r="U61" s="627">
        <v>6.5028901735523483</v>
      </c>
      <c r="V61" s="628">
        <v>7.2000000001571612E-2</v>
      </c>
      <c r="W61" s="629">
        <v>0</v>
      </c>
      <c r="X61" s="627">
        <v>24.762268046403225</v>
      </c>
      <c r="Y61" s="628">
        <v>0.25199999999895228</v>
      </c>
      <c r="Z61" s="629">
        <v>0.10799999999908323</v>
      </c>
      <c r="AA61" s="627">
        <v>26.812103056737854</v>
      </c>
      <c r="AB61" s="628">
        <v>0.28799999999973808</v>
      </c>
      <c r="AC61" s="629">
        <v>7.1999999999934519E-2</v>
      </c>
      <c r="AD61" s="627">
        <v>21.811356717087062</v>
      </c>
      <c r="AE61" s="628">
        <v>0.21600000000144065</v>
      </c>
      <c r="AF61" s="629">
        <v>0.10800000000072033</v>
      </c>
      <c r="AG61" s="627">
        <v>23.670877530082482</v>
      </c>
      <c r="AH61" s="628">
        <v>0.25199999999895228</v>
      </c>
      <c r="AI61" s="629">
        <v>7.1999999999934519E-2</v>
      </c>
      <c r="AJ61" s="627">
        <v>26.812103056737854</v>
      </c>
      <c r="AK61" s="628">
        <v>0.28799999999973808</v>
      </c>
      <c r="AL61" s="629">
        <v>7.1999999999934519E-2</v>
      </c>
      <c r="AM61" s="627">
        <v>30.845916482921758</v>
      </c>
      <c r="AN61" s="628">
        <v>0.32400000000052387</v>
      </c>
      <c r="AO61" s="629">
        <v>0.10800000000072033</v>
      </c>
      <c r="AP61" s="627">
        <v>11.723251979398887</v>
      </c>
      <c r="AQ61" s="628">
        <v>0.10799999999908323</v>
      </c>
      <c r="AR61" s="629">
        <v>7.1999999999934519E-2</v>
      </c>
      <c r="AS61" s="627">
        <v>30.845916482874998</v>
      </c>
      <c r="AT61" s="628">
        <v>0.32400000000052387</v>
      </c>
      <c r="AU61" s="629">
        <v>0.10799999999908323</v>
      </c>
      <c r="AV61" s="627">
        <v>20.563944322025769</v>
      </c>
      <c r="AW61" s="628">
        <v>0.21600000000144065</v>
      </c>
      <c r="AX61" s="629">
        <v>7.1999999999934519E-2</v>
      </c>
      <c r="AY61" s="627">
        <v>23.670877530082482</v>
      </c>
      <c r="AZ61" s="628">
        <v>0.25199999999895228</v>
      </c>
      <c r="BA61" s="629">
        <v>7.1999999999934519E-2</v>
      </c>
      <c r="BB61" s="627">
        <v>26.812103056737854</v>
      </c>
      <c r="BC61" s="628">
        <v>0.28799999999973808</v>
      </c>
      <c r="BD61" s="629">
        <v>7.1999999999934519E-2</v>
      </c>
      <c r="BE61" s="627">
        <v>10.281972160895991</v>
      </c>
      <c r="BF61" s="628">
        <v>0.10799999999908323</v>
      </c>
      <c r="BG61" s="629">
        <v>3.6000000000785806E-2</v>
      </c>
      <c r="BH61" s="627">
        <v>20.563944322025769</v>
      </c>
      <c r="BI61" s="628">
        <v>0.21600000000144065</v>
      </c>
      <c r="BJ61" s="629">
        <v>7.1999999999934519E-2</v>
      </c>
      <c r="BK61" s="627">
        <v>23.670877530082482</v>
      </c>
      <c r="BL61" s="628">
        <v>0.25199999999895228</v>
      </c>
      <c r="BM61" s="629">
        <v>7.1999999999934519E-2</v>
      </c>
    </row>
    <row r="62" spans="1:65" ht="15.75" customHeight="1" x14ac:dyDescent="0.25">
      <c r="A62" s="1242"/>
      <c r="B62" s="1245"/>
      <c r="C62" s="642" t="s">
        <v>216</v>
      </c>
      <c r="D62" s="623" t="s">
        <v>217</v>
      </c>
      <c r="E62" s="642"/>
      <c r="F62" s="625"/>
      <c r="G62" s="643"/>
      <c r="H62" s="644"/>
      <c r="I62" s="627">
        <v>0</v>
      </c>
      <c r="J62" s="628">
        <v>0</v>
      </c>
      <c r="K62" s="629">
        <v>0</v>
      </c>
      <c r="L62" s="627">
        <v>0</v>
      </c>
      <c r="M62" s="628">
        <v>0</v>
      </c>
      <c r="N62" s="629">
        <v>0</v>
      </c>
      <c r="O62" s="627">
        <v>0</v>
      </c>
      <c r="P62" s="628">
        <v>0</v>
      </c>
      <c r="Q62" s="629">
        <v>0</v>
      </c>
      <c r="R62" s="627">
        <v>0</v>
      </c>
      <c r="S62" s="628">
        <v>0</v>
      </c>
      <c r="T62" s="629">
        <v>0</v>
      </c>
      <c r="U62" s="627">
        <v>0</v>
      </c>
      <c r="V62" s="628">
        <v>0</v>
      </c>
      <c r="W62" s="629">
        <v>0</v>
      </c>
      <c r="X62" s="627">
        <v>0</v>
      </c>
      <c r="Y62" s="628">
        <v>0</v>
      </c>
      <c r="Z62" s="629">
        <v>0</v>
      </c>
      <c r="AA62" s="627">
        <v>0</v>
      </c>
      <c r="AB62" s="628">
        <v>0</v>
      </c>
      <c r="AC62" s="629">
        <v>0</v>
      </c>
      <c r="AD62" s="627">
        <v>0</v>
      </c>
      <c r="AE62" s="628">
        <v>0</v>
      </c>
      <c r="AF62" s="629">
        <v>0</v>
      </c>
      <c r="AG62" s="627">
        <v>0</v>
      </c>
      <c r="AH62" s="628">
        <v>0</v>
      </c>
      <c r="AI62" s="629">
        <v>0</v>
      </c>
      <c r="AJ62" s="627">
        <v>0</v>
      </c>
      <c r="AK62" s="628">
        <v>0</v>
      </c>
      <c r="AL62" s="629">
        <v>0</v>
      </c>
      <c r="AM62" s="627">
        <v>0</v>
      </c>
      <c r="AN62" s="628">
        <v>0</v>
      </c>
      <c r="AO62" s="629">
        <v>0</v>
      </c>
      <c r="AP62" s="627">
        <v>0</v>
      </c>
      <c r="AQ62" s="628">
        <v>0</v>
      </c>
      <c r="AR62" s="629">
        <v>0</v>
      </c>
      <c r="AS62" s="627">
        <v>0</v>
      </c>
      <c r="AT62" s="628">
        <v>0</v>
      </c>
      <c r="AU62" s="629">
        <v>0</v>
      </c>
      <c r="AV62" s="627">
        <v>0</v>
      </c>
      <c r="AW62" s="628">
        <v>0</v>
      </c>
      <c r="AX62" s="629">
        <v>0</v>
      </c>
      <c r="AY62" s="627">
        <v>0</v>
      </c>
      <c r="AZ62" s="628">
        <v>0</v>
      </c>
      <c r="BA62" s="629">
        <v>0</v>
      </c>
      <c r="BB62" s="627">
        <v>0</v>
      </c>
      <c r="BC62" s="628">
        <v>0</v>
      </c>
      <c r="BD62" s="629">
        <v>0</v>
      </c>
      <c r="BE62" s="627">
        <v>0</v>
      </c>
      <c r="BF62" s="628">
        <v>0</v>
      </c>
      <c r="BG62" s="629">
        <v>0</v>
      </c>
      <c r="BH62" s="627">
        <v>1.6257225433880871</v>
      </c>
      <c r="BI62" s="628">
        <v>0</v>
      </c>
      <c r="BJ62" s="629">
        <v>1.8000000000392903E-2</v>
      </c>
      <c r="BK62" s="627">
        <v>0</v>
      </c>
      <c r="BL62" s="628">
        <v>0</v>
      </c>
      <c r="BM62" s="629">
        <v>0</v>
      </c>
    </row>
    <row r="63" spans="1:65" ht="15.75" customHeight="1" x14ac:dyDescent="0.25">
      <c r="A63" s="1242"/>
      <c r="B63" s="1245"/>
      <c r="C63" s="645" t="s">
        <v>218</v>
      </c>
      <c r="D63" s="647" t="s">
        <v>219</v>
      </c>
      <c r="E63" s="645"/>
      <c r="F63" s="625"/>
      <c r="G63" s="643"/>
      <c r="H63" s="644"/>
      <c r="I63" s="627">
        <v>47.341755060733632</v>
      </c>
      <c r="J63" s="628">
        <v>0.50400000000445289</v>
      </c>
      <c r="K63" s="629">
        <v>0.14399999999986904</v>
      </c>
      <c r="L63" s="627">
        <v>47.341755060164964</v>
      </c>
      <c r="M63" s="628">
        <v>0.50399999999790457</v>
      </c>
      <c r="N63" s="629">
        <v>0.14399999999986904</v>
      </c>
      <c r="O63" s="627">
        <v>51.409860804666984</v>
      </c>
      <c r="P63" s="628">
        <v>0.53999999999869031</v>
      </c>
      <c r="Q63" s="629">
        <v>0.18000000000065483</v>
      </c>
      <c r="R63" s="627">
        <v>85.346562670267474</v>
      </c>
      <c r="S63" s="628">
        <v>0.9</v>
      </c>
      <c r="T63" s="629">
        <v>0.28799999999973808</v>
      </c>
      <c r="U63" s="627">
        <v>29.97684252740212</v>
      </c>
      <c r="V63" s="628">
        <v>0.32400000000052387</v>
      </c>
      <c r="W63" s="629">
        <v>7.2000000001571612E-2</v>
      </c>
      <c r="X63" s="627">
        <v>87.245426867687002</v>
      </c>
      <c r="Y63" s="628">
        <v>0.86399999999921417</v>
      </c>
      <c r="Z63" s="629">
        <v>0.43199999999960709</v>
      </c>
      <c r="AA63" s="627">
        <v>92.022214799562192</v>
      </c>
      <c r="AB63" s="628">
        <v>0.86399999999921417</v>
      </c>
      <c r="AC63" s="629">
        <v>0.53999999999869031</v>
      </c>
      <c r="AD63" s="627">
        <v>56.78404724322975</v>
      </c>
      <c r="AE63" s="628">
        <v>0.57599999999947615</v>
      </c>
      <c r="AF63" s="629">
        <v>0.25200000000222644</v>
      </c>
      <c r="AG63" s="627">
        <v>67.030257642049037</v>
      </c>
      <c r="AH63" s="628">
        <v>0.68400000000183359</v>
      </c>
      <c r="AI63" s="629">
        <v>0.28799999999973808</v>
      </c>
      <c r="AJ63" s="627">
        <v>81.545827915882938</v>
      </c>
      <c r="AK63" s="628">
        <v>0.82799999999842844</v>
      </c>
      <c r="AL63" s="629">
        <v>0.3599999999980355</v>
      </c>
      <c r="AM63" s="627">
        <v>88.806721498435294</v>
      </c>
      <c r="AN63" s="628">
        <v>0.9</v>
      </c>
      <c r="AO63" s="629">
        <v>0.39600000000209545</v>
      </c>
      <c r="AP63" s="627">
        <v>43.62271343404187</v>
      </c>
      <c r="AQ63" s="628">
        <v>0.4320000000028813</v>
      </c>
      <c r="AR63" s="629">
        <v>0.21599999999816646</v>
      </c>
      <c r="AS63" s="627">
        <v>100.37437959786396</v>
      </c>
      <c r="AT63" s="628">
        <v>1.0079999999958091</v>
      </c>
      <c r="AU63" s="629">
        <v>0.46800000000039288</v>
      </c>
      <c r="AV63" s="627">
        <v>93.107217897077874</v>
      </c>
      <c r="AW63" s="628">
        <v>0.93600000000078576</v>
      </c>
      <c r="AX63" s="629">
        <v>0.43199999999960709</v>
      </c>
      <c r="AY63" s="627">
        <v>78.574720926947833</v>
      </c>
      <c r="AZ63" s="628">
        <v>0.79200000000419091</v>
      </c>
      <c r="BA63" s="629">
        <v>0.36000000000130966</v>
      </c>
      <c r="BB63" s="627">
        <v>79.710156104842397</v>
      </c>
      <c r="BC63" s="628">
        <v>0.86399999999921417</v>
      </c>
      <c r="BD63" s="629">
        <v>0.18000000000065483</v>
      </c>
      <c r="BE63" s="627">
        <v>29.081808955895671</v>
      </c>
      <c r="BF63" s="628">
        <v>0.28799999999973808</v>
      </c>
      <c r="BG63" s="629">
        <v>0.14399999999986904</v>
      </c>
      <c r="BH63" s="627">
        <v>51.409860804573469</v>
      </c>
      <c r="BI63" s="628">
        <v>0.53999999999869031</v>
      </c>
      <c r="BJ63" s="629">
        <v>0.17999999999738064</v>
      </c>
      <c r="BK63" s="627">
        <v>71.012632590856725</v>
      </c>
      <c r="BL63" s="628">
        <v>0.75600000000340517</v>
      </c>
      <c r="BM63" s="629">
        <v>0.21600000000144065</v>
      </c>
    </row>
    <row r="64" spans="1:65" ht="15.75" customHeight="1" x14ac:dyDescent="0.25">
      <c r="A64" s="1242"/>
      <c r="B64" s="1245"/>
      <c r="C64" s="642" t="s">
        <v>220</v>
      </c>
      <c r="D64" s="623" t="s">
        <v>221</v>
      </c>
      <c r="E64" s="642"/>
      <c r="F64" s="625"/>
      <c r="G64" s="643"/>
      <c r="H64" s="644"/>
      <c r="I64" s="627">
        <v>20.563944321897186</v>
      </c>
      <c r="J64" s="628">
        <v>0.21599999999980354</v>
      </c>
      <c r="K64" s="629">
        <v>7.2000000000343789E-2</v>
      </c>
      <c r="L64" s="627">
        <v>20.563944322025769</v>
      </c>
      <c r="M64" s="628">
        <v>0.21600000000144065</v>
      </c>
      <c r="N64" s="629">
        <v>7.1999999999934519E-2</v>
      </c>
      <c r="O64" s="627">
        <v>20.563944321885497</v>
      </c>
      <c r="P64" s="628">
        <v>0.21599999999980354</v>
      </c>
      <c r="Q64" s="629">
        <v>7.1999999999934519E-2</v>
      </c>
      <c r="R64" s="627">
        <v>41.127888643770994</v>
      </c>
      <c r="S64" s="628">
        <v>0.43199999999960709</v>
      </c>
      <c r="T64" s="629">
        <v>0.14399999999986904</v>
      </c>
      <c r="U64" s="627">
        <v>13.406051528368927</v>
      </c>
      <c r="V64" s="628">
        <v>0.14399999999986904</v>
      </c>
      <c r="W64" s="629">
        <v>3.599999999996726E-2</v>
      </c>
      <c r="X64" s="627">
        <v>44.224434457634871</v>
      </c>
      <c r="Y64" s="628">
        <v>0.46800000000039288</v>
      </c>
      <c r="Z64" s="629">
        <v>0.14400000000027829</v>
      </c>
      <c r="AA64" s="627">
        <v>40.218154585106781</v>
      </c>
      <c r="AB64" s="628">
        <v>0.43199999999960709</v>
      </c>
      <c r="AC64" s="629">
        <v>0.10799999999990177</v>
      </c>
      <c r="AD64" s="627">
        <v>33.946083302062675</v>
      </c>
      <c r="AE64" s="628">
        <v>0.35999999999967258</v>
      </c>
      <c r="AF64" s="629">
        <v>0.10799999999990177</v>
      </c>
      <c r="AG64" s="627">
        <v>37.072177839243672</v>
      </c>
      <c r="AH64" s="628">
        <v>0.39600000000045837</v>
      </c>
      <c r="AI64" s="629">
        <v>0.10799999999990177</v>
      </c>
      <c r="AJ64" s="627">
        <v>41.127888643782683</v>
      </c>
      <c r="AK64" s="628">
        <v>0.43199999999960709</v>
      </c>
      <c r="AL64" s="629">
        <v>0.14400000000027829</v>
      </c>
      <c r="AM64" s="627">
        <v>50.47600154133341</v>
      </c>
      <c r="AN64" s="628">
        <v>0.54000000000032744</v>
      </c>
      <c r="AO64" s="629">
        <v>0.14399999999986904</v>
      </c>
      <c r="AP64" s="627">
        <v>20.563944321885497</v>
      </c>
      <c r="AQ64" s="628">
        <v>0.21599999999980354</v>
      </c>
      <c r="AR64" s="629">
        <v>7.1999999999934519E-2</v>
      </c>
      <c r="AS64" s="627">
        <v>53.624206113475708</v>
      </c>
      <c r="AT64" s="628">
        <v>0.57599999999947615</v>
      </c>
      <c r="AU64" s="629">
        <v>0.14399999999986904</v>
      </c>
      <c r="AV64" s="627">
        <v>44.224434457634871</v>
      </c>
      <c r="AW64" s="628">
        <v>0.46800000000039288</v>
      </c>
      <c r="AX64" s="629">
        <v>0.14400000000027829</v>
      </c>
      <c r="AY64" s="627">
        <v>44.224434457624</v>
      </c>
      <c r="AZ64" s="628">
        <v>0.46800000000039288</v>
      </c>
      <c r="BA64" s="629">
        <v>0.14399999999986904</v>
      </c>
      <c r="BB64" s="627">
        <v>53.624206113475708</v>
      </c>
      <c r="BC64" s="628">
        <v>0.57599999999947615</v>
      </c>
      <c r="BD64" s="629">
        <v>0.14399999999986904</v>
      </c>
      <c r="BE64" s="627">
        <v>17.509567653321696</v>
      </c>
      <c r="BF64" s="628">
        <v>0.18000000000065483</v>
      </c>
      <c r="BG64" s="629">
        <v>7.2000000000343789E-2</v>
      </c>
      <c r="BH64" s="627">
        <v>36.352261194942315</v>
      </c>
      <c r="BI64" s="628">
        <v>0.39600000000045837</v>
      </c>
      <c r="BJ64" s="629">
        <v>7.1999999999934519E-2</v>
      </c>
      <c r="BK64" s="627">
        <v>50.476001541190541</v>
      </c>
      <c r="BL64" s="628">
        <v>0.53999999999869031</v>
      </c>
      <c r="BM64" s="629">
        <v>0.14399999999986904</v>
      </c>
    </row>
    <row r="65" spans="1:65" ht="15.75" customHeight="1" thickBot="1" x14ac:dyDescent="0.3">
      <c r="A65" s="1243"/>
      <c r="B65" s="1246"/>
      <c r="C65" s="648" t="s">
        <v>222</v>
      </c>
      <c r="D65" s="632" t="s">
        <v>223</v>
      </c>
      <c r="E65" s="648"/>
      <c r="F65" s="634"/>
      <c r="G65" s="649"/>
      <c r="H65" s="650"/>
      <c r="I65" s="651">
        <v>3.2514450867022449</v>
      </c>
      <c r="J65" s="652">
        <v>3.599999999996726E-2</v>
      </c>
      <c r="K65" s="653">
        <v>0</v>
      </c>
      <c r="L65" s="651">
        <v>3.2514450867022449</v>
      </c>
      <c r="M65" s="652">
        <v>3.599999999996726E-2</v>
      </c>
      <c r="N65" s="653">
        <v>0</v>
      </c>
      <c r="O65" s="651">
        <v>3.2514450867022449</v>
      </c>
      <c r="P65" s="652">
        <v>3.599999999996726E-2</v>
      </c>
      <c r="Q65" s="653">
        <v>0</v>
      </c>
      <c r="R65" s="651">
        <v>6.5028901734044897</v>
      </c>
      <c r="S65" s="652">
        <v>7.1999999999934519E-2</v>
      </c>
      <c r="T65" s="653">
        <v>0</v>
      </c>
      <c r="U65" s="651">
        <v>3.2514450867022449</v>
      </c>
      <c r="V65" s="652">
        <v>3.599999999996726E-2</v>
      </c>
      <c r="W65" s="653">
        <v>0</v>
      </c>
      <c r="X65" s="651">
        <v>9.1964754778774971</v>
      </c>
      <c r="Y65" s="652">
        <v>7.1999999999934519E-2</v>
      </c>
      <c r="Z65" s="653">
        <v>7.2000000000343789E-2</v>
      </c>
      <c r="AA65" s="651">
        <v>10.281972160942749</v>
      </c>
      <c r="AB65" s="652">
        <v>0.10799999999990177</v>
      </c>
      <c r="AC65" s="653">
        <v>3.599999999996726E-2</v>
      </c>
      <c r="AD65" s="651">
        <v>7.2704522389739177</v>
      </c>
      <c r="AE65" s="652">
        <v>7.1999999999934519E-2</v>
      </c>
      <c r="AF65" s="653">
        <v>3.599999999996726E-2</v>
      </c>
      <c r="AG65" s="651">
        <v>10.281972160942749</v>
      </c>
      <c r="AH65" s="652">
        <v>0.10799999999990177</v>
      </c>
      <c r="AI65" s="653">
        <v>3.599999999996726E-2</v>
      </c>
      <c r="AJ65" s="651">
        <v>10.281972160942749</v>
      </c>
      <c r="AK65" s="652">
        <v>0.10799999999990177</v>
      </c>
      <c r="AL65" s="653">
        <v>3.599999999996726E-2</v>
      </c>
      <c r="AM65" s="651">
        <v>10.281972160942749</v>
      </c>
      <c r="AN65" s="652">
        <v>0.10799999999990177</v>
      </c>
      <c r="AO65" s="653">
        <v>3.599999999996726E-2</v>
      </c>
      <c r="AP65" s="651">
        <v>3.2514450867022449</v>
      </c>
      <c r="AQ65" s="652">
        <v>3.599999999996726E-2</v>
      </c>
      <c r="AR65" s="653">
        <v>0</v>
      </c>
      <c r="AS65" s="651">
        <v>13.406051528440649</v>
      </c>
      <c r="AT65" s="652">
        <v>0.14400000000068758</v>
      </c>
      <c r="AU65" s="653">
        <v>3.599999999996726E-2</v>
      </c>
      <c r="AV65" s="651">
        <v>11.7232519794604</v>
      </c>
      <c r="AW65" s="652">
        <v>0.10799999999990177</v>
      </c>
      <c r="AX65" s="653">
        <v>7.1999999999934519E-2</v>
      </c>
      <c r="AY65" s="651">
        <v>10.281972160942749</v>
      </c>
      <c r="AZ65" s="652">
        <v>0.10799999999990177</v>
      </c>
      <c r="BA65" s="653">
        <v>3.599999999996726E-2</v>
      </c>
      <c r="BB65" s="651">
        <v>10.281972160942749</v>
      </c>
      <c r="BC65" s="652">
        <v>0.10799999999990177</v>
      </c>
      <c r="BD65" s="653">
        <v>3.599999999996726E-2</v>
      </c>
      <c r="BE65" s="651">
        <v>3.2514450867022449</v>
      </c>
      <c r="BF65" s="652">
        <v>3.599999999996726E-2</v>
      </c>
      <c r="BG65" s="653">
        <v>0</v>
      </c>
      <c r="BH65" s="651">
        <v>10.281972160942749</v>
      </c>
      <c r="BI65" s="652">
        <v>0.10799999999990177</v>
      </c>
      <c r="BJ65" s="653">
        <v>3.599999999996726E-2</v>
      </c>
      <c r="BK65" s="651">
        <v>6.5028901734044897</v>
      </c>
      <c r="BL65" s="652">
        <v>7.1999999999934519E-2</v>
      </c>
      <c r="BM65" s="653">
        <v>0</v>
      </c>
    </row>
    <row r="66" spans="1:65" ht="15.75" customHeight="1" x14ac:dyDescent="0.25">
      <c r="A66" s="1248" t="s">
        <v>46</v>
      </c>
      <c r="B66" s="1244" t="s">
        <v>174</v>
      </c>
      <c r="C66" s="639" t="s">
        <v>224</v>
      </c>
      <c r="D66" s="615" t="s">
        <v>225</v>
      </c>
      <c r="E66" s="616"/>
      <c r="F66" s="617"/>
      <c r="G66" s="654"/>
      <c r="H66" s="618"/>
      <c r="I66" s="619">
        <v>20.890356136993592</v>
      </c>
      <c r="J66" s="620">
        <v>0.36000000000785803</v>
      </c>
      <c r="K66" s="621">
        <v>0.12000000000261934</v>
      </c>
      <c r="L66" s="619">
        <v>20.890356135758612</v>
      </c>
      <c r="M66" s="620">
        <v>0.35999999998603016</v>
      </c>
      <c r="N66" s="621">
        <v>0.11999999999716238</v>
      </c>
      <c r="O66" s="619">
        <v>27.237691994765708</v>
      </c>
      <c r="P66" s="620">
        <v>0.48000000001047738</v>
      </c>
      <c r="Q66" s="621">
        <v>0.12000000000261934</v>
      </c>
      <c r="R66" s="619">
        <v>48.093211489691392</v>
      </c>
      <c r="S66" s="620">
        <v>0.83999999999650754</v>
      </c>
      <c r="T66" s="621">
        <v>0.23999999999978172</v>
      </c>
      <c r="U66" s="619">
        <v>13.21222130499525</v>
      </c>
      <c r="V66" s="620">
        <v>0.24000000000523869</v>
      </c>
      <c r="W66" s="621">
        <v>0</v>
      </c>
      <c r="X66" s="619">
        <v>54.475383988292798</v>
      </c>
      <c r="Y66" s="620">
        <v>0.95999999999912689</v>
      </c>
      <c r="Z66" s="621">
        <v>0.23999999999978172</v>
      </c>
      <c r="AA66" s="619">
        <v>46.712256395265527</v>
      </c>
      <c r="AB66" s="620">
        <v>0.83999999999650754</v>
      </c>
      <c r="AC66" s="621">
        <v>0.11999999999716238</v>
      </c>
      <c r="AD66" s="619">
        <v>48.093211489773928</v>
      </c>
      <c r="AE66" s="620">
        <v>0.83999999999650754</v>
      </c>
      <c r="AF66" s="621">
        <v>0.24000000000523869</v>
      </c>
      <c r="AG66" s="619">
        <v>46.712256395265527</v>
      </c>
      <c r="AH66" s="620">
        <v>0.83999999999650754</v>
      </c>
      <c r="AI66" s="621">
        <v>0.11999999999716238</v>
      </c>
      <c r="AJ66" s="619">
        <v>60.905330849259769</v>
      </c>
      <c r="AK66" s="620">
        <v>1.0800000000017462</v>
      </c>
      <c r="AL66" s="621">
        <v>0.23999999999978172</v>
      </c>
      <c r="AM66" s="619">
        <v>67.369374250839883</v>
      </c>
      <c r="AN66" s="620">
        <v>1.2000000000043656</v>
      </c>
      <c r="AO66" s="621">
        <v>0.23999999999978172</v>
      </c>
      <c r="AP66" s="619">
        <v>27.237691994765708</v>
      </c>
      <c r="AQ66" s="620">
        <v>0.48000000001047738</v>
      </c>
      <c r="AR66" s="621">
        <v>0.12000000000261934</v>
      </c>
      <c r="AS66" s="619">
        <v>67.369374249661576</v>
      </c>
      <c r="AT66" s="620">
        <v>1.1999999999825377</v>
      </c>
      <c r="AU66" s="621">
        <v>0.23999999999978172</v>
      </c>
      <c r="AV66" s="619">
        <v>53.260166792986936</v>
      </c>
      <c r="AW66" s="620">
        <v>0.95999999999912689</v>
      </c>
      <c r="AX66" s="621">
        <v>0.11999999999716238</v>
      </c>
      <c r="AY66" s="619">
        <v>60.905330849259769</v>
      </c>
      <c r="AZ66" s="620">
        <v>1.0800000000017462</v>
      </c>
      <c r="BA66" s="621">
        <v>0.23999999999978172</v>
      </c>
      <c r="BB66" s="619">
        <v>67.369374250839883</v>
      </c>
      <c r="BC66" s="620">
        <v>1.2000000000043656</v>
      </c>
      <c r="BD66" s="621">
        <v>0.23999999999978172</v>
      </c>
      <c r="BE66" s="619">
        <v>27.237691994765708</v>
      </c>
      <c r="BF66" s="620">
        <v>0.48000000001047738</v>
      </c>
      <c r="BG66" s="621">
        <v>0.12000000000261934</v>
      </c>
      <c r="BH66" s="619">
        <v>53.260166792986936</v>
      </c>
      <c r="BI66" s="620">
        <v>0.95999999999912689</v>
      </c>
      <c r="BJ66" s="621">
        <v>0.11999999999716238</v>
      </c>
      <c r="BK66" s="619">
        <v>40.18340234683118</v>
      </c>
      <c r="BL66" s="620">
        <v>0.7199999999938882</v>
      </c>
      <c r="BM66" s="621">
        <v>0.12000000000261934</v>
      </c>
    </row>
    <row r="67" spans="1:65" ht="15.75" customHeight="1" x14ac:dyDescent="0.25">
      <c r="A67" s="1249"/>
      <c r="B67" s="1245"/>
      <c r="C67" s="642" t="s">
        <v>226</v>
      </c>
      <c r="D67" s="623" t="s">
        <v>227</v>
      </c>
      <c r="E67" s="624"/>
      <c r="F67" s="625"/>
      <c r="G67" s="643"/>
      <c r="H67" s="626"/>
      <c r="I67" s="627">
        <v>0</v>
      </c>
      <c r="J67" s="628">
        <v>0</v>
      </c>
      <c r="K67" s="629">
        <v>0</v>
      </c>
      <c r="L67" s="627">
        <v>1.1010184420579032</v>
      </c>
      <c r="M67" s="628">
        <v>0</v>
      </c>
      <c r="N67" s="629">
        <v>1.999999999998181E-2</v>
      </c>
      <c r="O67" s="627">
        <v>0</v>
      </c>
      <c r="P67" s="628">
        <v>0</v>
      </c>
      <c r="Q67" s="629">
        <v>0</v>
      </c>
      <c r="R67" s="627">
        <v>1.1010184420579032</v>
      </c>
      <c r="S67" s="628">
        <v>0</v>
      </c>
      <c r="T67" s="629">
        <v>1.999999999998181E-2</v>
      </c>
      <c r="U67" s="627">
        <v>0</v>
      </c>
      <c r="V67" s="628">
        <v>0</v>
      </c>
      <c r="W67" s="629">
        <v>0</v>
      </c>
      <c r="X67" s="627">
        <v>1.1010184420579032</v>
      </c>
      <c r="Y67" s="628">
        <v>0</v>
      </c>
      <c r="Z67" s="629">
        <v>1.999999999998181E-2</v>
      </c>
      <c r="AA67" s="627">
        <v>1.1010184420579032</v>
      </c>
      <c r="AB67" s="628">
        <v>0</v>
      </c>
      <c r="AC67" s="629">
        <v>1.999999999998181E-2</v>
      </c>
      <c r="AD67" s="627">
        <v>0</v>
      </c>
      <c r="AE67" s="628">
        <v>0</v>
      </c>
      <c r="AF67" s="629">
        <v>0</v>
      </c>
      <c r="AG67" s="627">
        <v>0</v>
      </c>
      <c r="AH67" s="628">
        <v>0</v>
      </c>
      <c r="AI67" s="629">
        <v>0</v>
      </c>
      <c r="AJ67" s="627">
        <v>1.5570752131988841</v>
      </c>
      <c r="AK67" s="628">
        <v>2.0000000000436557E-2</v>
      </c>
      <c r="AL67" s="629">
        <v>1.999999999998181E-2</v>
      </c>
      <c r="AM67" s="627">
        <v>1.1010184420579032</v>
      </c>
      <c r="AN67" s="628">
        <v>0</v>
      </c>
      <c r="AO67" s="629">
        <v>1.999999999998181E-2</v>
      </c>
      <c r="AP67" s="627">
        <v>0</v>
      </c>
      <c r="AQ67" s="628">
        <v>0</v>
      </c>
      <c r="AR67" s="629">
        <v>0</v>
      </c>
      <c r="AS67" s="627">
        <v>0</v>
      </c>
      <c r="AT67" s="628">
        <v>0</v>
      </c>
      <c r="AU67" s="629">
        <v>0</v>
      </c>
      <c r="AV67" s="627">
        <v>1.1010184420704203</v>
      </c>
      <c r="AW67" s="628">
        <v>0</v>
      </c>
      <c r="AX67" s="629">
        <v>2.0000000000209184E-2</v>
      </c>
      <c r="AY67" s="627">
        <v>1.1010184420579032</v>
      </c>
      <c r="AZ67" s="628">
        <v>0</v>
      </c>
      <c r="BA67" s="629">
        <v>1.999999999998181E-2</v>
      </c>
      <c r="BB67" s="627">
        <v>0</v>
      </c>
      <c r="BC67" s="628">
        <v>0</v>
      </c>
      <c r="BD67" s="629">
        <v>0</v>
      </c>
      <c r="BE67" s="627">
        <v>0</v>
      </c>
      <c r="BF67" s="628">
        <v>0</v>
      </c>
      <c r="BG67" s="629">
        <v>0</v>
      </c>
      <c r="BH67" s="627">
        <v>1.1010184420579032</v>
      </c>
      <c r="BI67" s="628">
        <v>0</v>
      </c>
      <c r="BJ67" s="629">
        <v>1.999999999998181E-2</v>
      </c>
      <c r="BK67" s="627">
        <v>0</v>
      </c>
      <c r="BL67" s="628">
        <v>0</v>
      </c>
      <c r="BM67" s="629">
        <v>0</v>
      </c>
    </row>
    <row r="68" spans="1:65" ht="15.75" customHeight="1" x14ac:dyDescent="0.25">
      <c r="A68" s="1249"/>
      <c r="B68" s="1245"/>
      <c r="C68" s="642" t="s">
        <v>228</v>
      </c>
      <c r="D68" s="623" t="s">
        <v>229</v>
      </c>
      <c r="E68" s="624"/>
      <c r="F68" s="625"/>
      <c r="G68" s="643"/>
      <c r="H68" s="626"/>
      <c r="I68" s="627">
        <v>0</v>
      </c>
      <c r="J68" s="628">
        <v>0</v>
      </c>
      <c r="K68" s="629">
        <v>0</v>
      </c>
      <c r="L68" s="627">
        <v>9.3424512791933054</v>
      </c>
      <c r="M68" s="628">
        <v>0.12000000000261934</v>
      </c>
      <c r="N68" s="629">
        <v>0.11999999999989086</v>
      </c>
      <c r="O68" s="627">
        <v>6.606110652497625</v>
      </c>
      <c r="P68" s="628">
        <v>0.12000000000261934</v>
      </c>
      <c r="Q68" s="629">
        <v>0</v>
      </c>
      <c r="R68" s="627">
        <v>13.212221304394427</v>
      </c>
      <c r="S68" s="628">
        <v>0.23999999999432475</v>
      </c>
      <c r="T68" s="629">
        <v>0</v>
      </c>
      <c r="U68" s="627">
        <v>0</v>
      </c>
      <c r="V68" s="628">
        <v>0</v>
      </c>
      <c r="W68" s="629">
        <v>0</v>
      </c>
      <c r="X68" s="627">
        <v>6.606110652497625</v>
      </c>
      <c r="Y68" s="628">
        <v>0.12000000000261934</v>
      </c>
      <c r="Z68" s="629">
        <v>0</v>
      </c>
      <c r="AA68" s="627">
        <v>14.77171248526561</v>
      </c>
      <c r="AB68" s="628">
        <v>0.23999999999432475</v>
      </c>
      <c r="AC68" s="629">
        <v>0.11999999999989086</v>
      </c>
      <c r="AD68" s="627">
        <v>6.606110652497625</v>
      </c>
      <c r="AE68" s="628">
        <v>0.12000000000261934</v>
      </c>
      <c r="AF68" s="629">
        <v>0</v>
      </c>
      <c r="AG68" s="627">
        <v>9.3424512791933054</v>
      </c>
      <c r="AH68" s="628">
        <v>0.12000000000261934</v>
      </c>
      <c r="AI68" s="629">
        <v>0.11999999999989086</v>
      </c>
      <c r="AJ68" s="627">
        <v>13.212221304394427</v>
      </c>
      <c r="AK68" s="628">
        <v>0.23999999999432475</v>
      </c>
      <c r="AL68" s="629">
        <v>0</v>
      </c>
      <c r="AM68" s="627">
        <v>14.771712485803006</v>
      </c>
      <c r="AN68" s="628">
        <v>0.24000000000523869</v>
      </c>
      <c r="AO68" s="629">
        <v>0.11999999999989086</v>
      </c>
      <c r="AP68" s="627">
        <v>0</v>
      </c>
      <c r="AQ68" s="628">
        <v>0</v>
      </c>
      <c r="AR68" s="629">
        <v>0</v>
      </c>
      <c r="AS68" s="627">
        <v>13.212221304394427</v>
      </c>
      <c r="AT68" s="628">
        <v>0.23999999999432475</v>
      </c>
      <c r="AU68" s="629">
        <v>0</v>
      </c>
      <c r="AV68" s="627">
        <v>14.771712485803006</v>
      </c>
      <c r="AW68" s="628">
        <v>0.24000000000523869</v>
      </c>
      <c r="AX68" s="629">
        <v>0.11999999999989086</v>
      </c>
      <c r="AY68" s="627">
        <v>20.890356136376106</v>
      </c>
      <c r="AZ68" s="628">
        <v>0.3599999999969441</v>
      </c>
      <c r="BA68" s="629">
        <v>0.11999999999989086</v>
      </c>
      <c r="BB68" s="627">
        <v>6.606110652497625</v>
      </c>
      <c r="BC68" s="628">
        <v>0.12000000000261934</v>
      </c>
      <c r="BD68" s="629">
        <v>0</v>
      </c>
      <c r="BE68" s="627">
        <v>0</v>
      </c>
      <c r="BF68" s="628">
        <v>0</v>
      </c>
      <c r="BG68" s="629">
        <v>0</v>
      </c>
      <c r="BH68" s="627">
        <v>6.606110652497625</v>
      </c>
      <c r="BI68" s="628">
        <v>0.12000000000261934</v>
      </c>
      <c r="BJ68" s="629">
        <v>0</v>
      </c>
      <c r="BK68" s="627">
        <v>9.3424512791933054</v>
      </c>
      <c r="BL68" s="628">
        <v>0.12000000000261934</v>
      </c>
      <c r="BM68" s="629">
        <v>0.11999999999989086</v>
      </c>
    </row>
    <row r="69" spans="1:65" ht="15.75" customHeight="1" x14ac:dyDescent="0.25">
      <c r="A69" s="1249"/>
      <c r="B69" s="1245"/>
      <c r="C69" s="642" t="s">
        <v>230</v>
      </c>
      <c r="D69" s="623" t="s">
        <v>231</v>
      </c>
      <c r="E69" s="624"/>
      <c r="F69" s="625"/>
      <c r="G69" s="643"/>
      <c r="H69" s="626"/>
      <c r="I69" s="627">
        <v>7.3858562427671544</v>
      </c>
      <c r="J69" s="628">
        <v>0.11999999999989086</v>
      </c>
      <c r="K69" s="629">
        <v>5.999999999994543E-2</v>
      </c>
      <c r="L69" s="627">
        <v>3.3030553260986069</v>
      </c>
      <c r="M69" s="628">
        <v>5.9999999998581188E-2</v>
      </c>
      <c r="N69" s="629">
        <v>0</v>
      </c>
      <c r="O69" s="627">
        <v>6.6061106523474189</v>
      </c>
      <c r="P69" s="628">
        <v>0.11999999999989086</v>
      </c>
      <c r="Q69" s="629">
        <v>0</v>
      </c>
      <c r="R69" s="627">
        <v>6.6061106523474189</v>
      </c>
      <c r="S69" s="628">
        <v>0.11999999999989086</v>
      </c>
      <c r="T69" s="629">
        <v>0</v>
      </c>
      <c r="U69" s="627">
        <v>0</v>
      </c>
      <c r="V69" s="628">
        <v>0</v>
      </c>
      <c r="W69" s="629">
        <v>0</v>
      </c>
      <c r="X69" s="627">
        <v>10.44517806833055</v>
      </c>
      <c r="Y69" s="628">
        <v>0.18000000000120053</v>
      </c>
      <c r="Z69" s="629">
        <v>5.999999999994543E-2</v>
      </c>
      <c r="AA69" s="627">
        <v>13.618845997073199</v>
      </c>
      <c r="AB69" s="628">
        <v>0.23999999999978172</v>
      </c>
      <c r="AC69" s="629">
        <v>5.999999999994543E-2</v>
      </c>
      <c r="AD69" s="627">
        <v>10.445178068342425</v>
      </c>
      <c r="AE69" s="628">
        <v>0.18000000000120053</v>
      </c>
      <c r="AF69" s="629">
        <v>6.0000000000627551E-2</v>
      </c>
      <c r="AG69" s="627">
        <v>9.9091659784460262</v>
      </c>
      <c r="AH69" s="628">
        <v>0.17999999999847205</v>
      </c>
      <c r="AI69" s="629">
        <v>0</v>
      </c>
      <c r="AJ69" s="627">
        <v>13.618845997073199</v>
      </c>
      <c r="AK69" s="628">
        <v>0.23999999999978172</v>
      </c>
      <c r="AL69" s="629">
        <v>5.999999999994543E-2</v>
      </c>
      <c r="AM69" s="627">
        <v>13.618845997073199</v>
      </c>
      <c r="AN69" s="628">
        <v>0.23999999999978172</v>
      </c>
      <c r="AO69" s="629">
        <v>5.999999999994543E-2</v>
      </c>
      <c r="AP69" s="627">
        <v>7.3858562427671544</v>
      </c>
      <c r="AQ69" s="628">
        <v>0.11999999999989086</v>
      </c>
      <c r="AR69" s="629">
        <v>5.999999999994543E-2</v>
      </c>
      <c r="AS69" s="627">
        <v>13.618845997073199</v>
      </c>
      <c r="AT69" s="628">
        <v>0.23999999999978172</v>
      </c>
      <c r="AU69" s="629">
        <v>5.999999999994543E-2</v>
      </c>
      <c r="AV69" s="627">
        <v>9.9091659785962314</v>
      </c>
      <c r="AW69" s="628">
        <v>0.18000000000120053</v>
      </c>
      <c r="AX69" s="629">
        <v>0</v>
      </c>
      <c r="AY69" s="627">
        <v>13.618845997073199</v>
      </c>
      <c r="AZ69" s="628">
        <v>0.23999999999978172</v>
      </c>
      <c r="BA69" s="629">
        <v>5.999999999994543E-2</v>
      </c>
      <c r="BB69" s="627">
        <v>13.212221304694838</v>
      </c>
      <c r="BC69" s="628">
        <v>0.23999999999978172</v>
      </c>
      <c r="BD69" s="629">
        <v>0</v>
      </c>
      <c r="BE69" s="627">
        <v>4.6712256395966527</v>
      </c>
      <c r="BF69" s="628">
        <v>6.0000000001309672E-2</v>
      </c>
      <c r="BG69" s="629">
        <v>5.999999999994543E-2</v>
      </c>
      <c r="BH69" s="627">
        <v>9.9091659784460262</v>
      </c>
      <c r="BI69" s="628">
        <v>0.17999999999847205</v>
      </c>
      <c r="BJ69" s="629">
        <v>0</v>
      </c>
      <c r="BK69" s="627">
        <v>6.6061106523474189</v>
      </c>
      <c r="BL69" s="628">
        <v>0.11999999999989086</v>
      </c>
      <c r="BM69" s="629">
        <v>0</v>
      </c>
    </row>
    <row r="70" spans="1:65" ht="15.75" customHeight="1" thickBot="1" x14ac:dyDescent="0.3">
      <c r="A70" s="1249"/>
      <c r="B70" s="1246"/>
      <c r="C70" s="648" t="s">
        <v>232</v>
      </c>
      <c r="D70" s="632" t="s">
        <v>233</v>
      </c>
      <c r="E70" s="633"/>
      <c r="F70" s="634"/>
      <c r="G70" s="649"/>
      <c r="H70" s="635"/>
      <c r="I70" s="651">
        <v>10.445178068259301</v>
      </c>
      <c r="J70" s="652">
        <v>0.17999999999983629</v>
      </c>
      <c r="K70" s="653">
        <v>5.999999999994543E-2</v>
      </c>
      <c r="L70" s="651">
        <v>4.6712256395435467</v>
      </c>
      <c r="M70" s="652">
        <v>5.999999999994543E-2</v>
      </c>
      <c r="N70" s="653">
        <v>5.999999999994543E-2</v>
      </c>
      <c r="O70" s="651">
        <v>4.6712256395700997</v>
      </c>
      <c r="P70" s="652">
        <v>6.0000000000627551E-2</v>
      </c>
      <c r="Q70" s="653">
        <v>5.999999999994543E-2</v>
      </c>
      <c r="R70" s="651">
        <v>10.445178068259301</v>
      </c>
      <c r="S70" s="652">
        <v>0.17999999999983629</v>
      </c>
      <c r="T70" s="653">
        <v>5.999999999994543E-2</v>
      </c>
      <c r="U70" s="651">
        <v>3.3030553261737094</v>
      </c>
      <c r="V70" s="652">
        <v>5.999999999994543E-2</v>
      </c>
      <c r="W70" s="653">
        <v>0</v>
      </c>
      <c r="X70" s="651">
        <v>10.445178068265239</v>
      </c>
      <c r="Y70" s="652">
        <v>0.17999999999983629</v>
      </c>
      <c r="Z70" s="653">
        <v>6.0000000000286491E-2</v>
      </c>
      <c r="AA70" s="651">
        <v>7.3858562427671544</v>
      </c>
      <c r="AB70" s="652">
        <v>0.11999999999989086</v>
      </c>
      <c r="AC70" s="653">
        <v>5.999999999994543E-2</v>
      </c>
      <c r="AD70" s="651">
        <v>7.3858562427671544</v>
      </c>
      <c r="AE70" s="652">
        <v>0.11999999999989086</v>
      </c>
      <c r="AF70" s="653">
        <v>5.999999999994543E-2</v>
      </c>
      <c r="AG70" s="651">
        <v>10.445178068294926</v>
      </c>
      <c r="AH70" s="652">
        <v>0.18000000000051841</v>
      </c>
      <c r="AI70" s="653">
        <v>5.999999999994543E-2</v>
      </c>
      <c r="AJ70" s="651">
        <v>10.445178068259301</v>
      </c>
      <c r="AK70" s="652">
        <v>0.17999999999983629</v>
      </c>
      <c r="AL70" s="653">
        <v>5.999999999994543E-2</v>
      </c>
      <c r="AM70" s="651">
        <v>10.445178068259301</v>
      </c>
      <c r="AN70" s="652">
        <v>0.17999999999983629</v>
      </c>
      <c r="AO70" s="653">
        <v>5.999999999994543E-2</v>
      </c>
      <c r="AP70" s="651">
        <v>3.3030553261737094</v>
      </c>
      <c r="AQ70" s="652">
        <v>5.999999999994543E-2</v>
      </c>
      <c r="AR70" s="653">
        <v>0</v>
      </c>
      <c r="AS70" s="651">
        <v>13.618845997114184</v>
      </c>
      <c r="AT70" s="652">
        <v>0.24000000000046384</v>
      </c>
      <c r="AU70" s="653">
        <v>6.0000000000286491E-2</v>
      </c>
      <c r="AV70" s="651">
        <v>10.445178068259301</v>
      </c>
      <c r="AW70" s="652">
        <v>0.17999999999983629</v>
      </c>
      <c r="AX70" s="653">
        <v>5.999999999994543E-2</v>
      </c>
      <c r="AY70" s="651">
        <v>10.445178068259301</v>
      </c>
      <c r="AZ70" s="652">
        <v>0.17999999999983629</v>
      </c>
      <c r="BA70" s="653">
        <v>5.999999999994543E-2</v>
      </c>
      <c r="BB70" s="651">
        <v>13.618845997073199</v>
      </c>
      <c r="BC70" s="652">
        <v>0.23999999999978172</v>
      </c>
      <c r="BD70" s="653">
        <v>5.999999999994543E-2</v>
      </c>
      <c r="BE70" s="651">
        <v>7.3858562427671544</v>
      </c>
      <c r="BF70" s="652">
        <v>0.11999999999989086</v>
      </c>
      <c r="BG70" s="653">
        <v>5.999999999994543E-2</v>
      </c>
      <c r="BH70" s="651">
        <v>13.618845997109629</v>
      </c>
      <c r="BI70" s="652">
        <v>0.24000000000046384</v>
      </c>
      <c r="BJ70" s="653">
        <v>5.999999999994543E-2</v>
      </c>
      <c r="BK70" s="651">
        <v>10.445178068265239</v>
      </c>
      <c r="BL70" s="652">
        <v>0.17999999999983629</v>
      </c>
      <c r="BM70" s="653">
        <v>6.0000000000286491E-2</v>
      </c>
    </row>
    <row r="71" spans="1:65" ht="15.75" customHeight="1" x14ac:dyDescent="0.25">
      <c r="A71" s="1249"/>
      <c r="B71" s="1247" t="s">
        <v>199</v>
      </c>
      <c r="C71" s="655" t="s">
        <v>234</v>
      </c>
      <c r="D71" s="656" t="s">
        <v>235</v>
      </c>
      <c r="E71" s="639"/>
      <c r="F71" s="617"/>
      <c r="G71" s="654"/>
      <c r="H71" s="641"/>
      <c r="I71" s="657">
        <v>5.1733193262605024</v>
      </c>
      <c r="J71" s="658">
        <v>8.9999999999918145E-2</v>
      </c>
      <c r="K71" s="630">
        <v>2.9999999999972715E-2</v>
      </c>
      <c r="L71" s="657">
        <v>3.6580891768463815</v>
      </c>
      <c r="M71" s="658">
        <v>5.999999999994543E-2</v>
      </c>
      <c r="N71" s="630">
        <v>3.0000000000143245E-2</v>
      </c>
      <c r="O71" s="657">
        <v>5.1733193262605024</v>
      </c>
      <c r="P71" s="658">
        <v>8.9999999999918145E-2</v>
      </c>
      <c r="Q71" s="630">
        <v>2.9999999999972715E-2</v>
      </c>
      <c r="R71" s="657">
        <v>6.7451831589277633</v>
      </c>
      <c r="S71" s="658">
        <v>0.11999999999989086</v>
      </c>
      <c r="T71" s="630">
        <v>2.9999999999972715E-2</v>
      </c>
      <c r="U71" s="657">
        <v>3.6580891768754924</v>
      </c>
      <c r="V71" s="658">
        <v>6.0000000000627551E-2</v>
      </c>
      <c r="W71" s="630">
        <v>2.9999999999972715E-2</v>
      </c>
      <c r="X71" s="657">
        <v>6.7451831589277633</v>
      </c>
      <c r="Y71" s="658">
        <v>0.11999999999989086</v>
      </c>
      <c r="Z71" s="630">
        <v>2.9999999999972715E-2</v>
      </c>
      <c r="AA71" s="657">
        <v>7.3161783536844451</v>
      </c>
      <c r="AB71" s="658">
        <v>0.11999999999989086</v>
      </c>
      <c r="AC71" s="630">
        <v>5.999999999994543E-2</v>
      </c>
      <c r="AD71" s="657">
        <v>6.7451831589300184</v>
      </c>
      <c r="AE71" s="658">
        <v>0.11999999999989086</v>
      </c>
      <c r="AF71" s="630">
        <v>3.0000000000143245E-2</v>
      </c>
      <c r="AG71" s="657">
        <v>8.3417267645132753</v>
      </c>
      <c r="AH71" s="658">
        <v>0.14999999999986358</v>
      </c>
      <c r="AI71" s="630">
        <v>2.9999999999972715E-2</v>
      </c>
      <c r="AJ71" s="657">
        <v>8.8098453601204145</v>
      </c>
      <c r="AK71" s="658">
        <v>0.14999999999986358</v>
      </c>
      <c r="AL71" s="630">
        <v>5.999999999994543E-2</v>
      </c>
      <c r="AM71" s="657">
        <v>10.346638652556292</v>
      </c>
      <c r="AN71" s="658">
        <v>0.18000000000051841</v>
      </c>
      <c r="AO71" s="630">
        <v>5.999999999994543E-2</v>
      </c>
      <c r="AP71" s="657">
        <v>3.6580891768463815</v>
      </c>
      <c r="AQ71" s="658">
        <v>5.999999999994543E-2</v>
      </c>
      <c r="AR71" s="630">
        <v>3.0000000000143245E-2</v>
      </c>
      <c r="AS71" s="657">
        <v>11.909875486869717</v>
      </c>
      <c r="AT71" s="658">
        <v>0.20999999999980901</v>
      </c>
      <c r="AU71" s="630">
        <v>5.999999999994543E-2</v>
      </c>
      <c r="AV71" s="657">
        <v>8.8098453601204145</v>
      </c>
      <c r="AW71" s="658">
        <v>0.14999999999986358</v>
      </c>
      <c r="AX71" s="630">
        <v>5.999999999994543E-2</v>
      </c>
      <c r="AY71" s="657">
        <v>8.8098453601238695</v>
      </c>
      <c r="AZ71" s="658">
        <v>0.14999999999986358</v>
      </c>
      <c r="BA71" s="630">
        <v>6.0000000000115961E-2</v>
      </c>
      <c r="BB71" s="657">
        <v>11.909875486905484</v>
      </c>
      <c r="BC71" s="658">
        <v>0.21000000000049113</v>
      </c>
      <c r="BD71" s="630">
        <v>5.999999999994543E-2</v>
      </c>
      <c r="BE71" s="657">
        <v>5.1733193262605024</v>
      </c>
      <c r="BF71" s="658">
        <v>8.9999999999918145E-2</v>
      </c>
      <c r="BG71" s="630">
        <v>2.9999999999972715E-2</v>
      </c>
      <c r="BH71" s="657">
        <v>8.3417267645132753</v>
      </c>
      <c r="BI71" s="658">
        <v>0.14999999999986358</v>
      </c>
      <c r="BJ71" s="630">
        <v>2.9999999999972715E-2</v>
      </c>
      <c r="BK71" s="657">
        <v>8.8098453601238695</v>
      </c>
      <c r="BL71" s="658">
        <v>0.14999999999986358</v>
      </c>
      <c r="BM71" s="630">
        <v>6.0000000000115961E-2</v>
      </c>
    </row>
    <row r="72" spans="1:65" ht="15.75" customHeight="1" x14ac:dyDescent="0.25">
      <c r="A72" s="1249"/>
      <c r="B72" s="1245"/>
      <c r="C72" s="642" t="s">
        <v>236</v>
      </c>
      <c r="D72" s="623" t="s">
        <v>237</v>
      </c>
      <c r="E72" s="642"/>
      <c r="F72" s="625"/>
      <c r="G72" s="643"/>
      <c r="H72" s="644"/>
      <c r="I72" s="627">
        <v>7.3161783536844451</v>
      </c>
      <c r="J72" s="628">
        <v>0.11999999999989086</v>
      </c>
      <c r="K72" s="629">
        <v>5.999999999994543E-2</v>
      </c>
      <c r="L72" s="627">
        <v>10.346638652591581</v>
      </c>
      <c r="M72" s="628">
        <v>0.18000000000120053</v>
      </c>
      <c r="N72" s="629">
        <v>5.999999999994543E-2</v>
      </c>
      <c r="O72" s="627">
        <v>10.346638652450428</v>
      </c>
      <c r="P72" s="628">
        <v>0.17999999999847205</v>
      </c>
      <c r="Q72" s="629">
        <v>5.999999999994543E-2</v>
      </c>
      <c r="R72" s="627">
        <v>16.683453529106792</v>
      </c>
      <c r="S72" s="628">
        <v>0.30000000000109139</v>
      </c>
      <c r="T72" s="629">
        <v>6.0000000000627551E-2</v>
      </c>
      <c r="U72" s="627">
        <v>7.3161783536844451</v>
      </c>
      <c r="V72" s="628">
        <v>0.11999999999989086</v>
      </c>
      <c r="W72" s="629">
        <v>5.999999999994543E-2</v>
      </c>
      <c r="X72" s="627">
        <v>19.902156822857521</v>
      </c>
      <c r="Y72" s="628">
        <v>0.35999999999967258</v>
      </c>
      <c r="Z72" s="629">
        <v>5.999999999994543E-2</v>
      </c>
      <c r="AA72" s="627">
        <v>16.683453529099499</v>
      </c>
      <c r="AB72" s="628">
        <v>0.30000000000109139</v>
      </c>
      <c r="AC72" s="629">
        <v>5.999999999994543E-2</v>
      </c>
      <c r="AD72" s="627">
        <v>16.683453528953599</v>
      </c>
      <c r="AE72" s="628">
        <v>0.29999999999836291</v>
      </c>
      <c r="AF72" s="629">
        <v>5.999999999994543E-2</v>
      </c>
      <c r="AG72" s="627">
        <v>17.619690720309904</v>
      </c>
      <c r="AH72" s="628">
        <v>0.30000000000109139</v>
      </c>
      <c r="AI72" s="629">
        <v>0.11999999999989086</v>
      </c>
      <c r="AJ72" s="627">
        <v>16.683453528953599</v>
      </c>
      <c r="AK72" s="628">
        <v>0.29999999999836291</v>
      </c>
      <c r="AL72" s="629">
        <v>5.999999999994543E-2</v>
      </c>
      <c r="AM72" s="627">
        <v>23.819750973810969</v>
      </c>
      <c r="AN72" s="628">
        <v>0.42000000000098225</v>
      </c>
      <c r="AO72" s="629">
        <v>0.11999999999989086</v>
      </c>
      <c r="AP72" s="627">
        <v>10.346638652591581</v>
      </c>
      <c r="AQ72" s="628">
        <v>0.18000000000120053</v>
      </c>
      <c r="AR72" s="629">
        <v>5.999999999994543E-2</v>
      </c>
      <c r="AS72" s="627">
        <v>23.135787365590147</v>
      </c>
      <c r="AT72" s="628">
        <v>0.41999999999825377</v>
      </c>
      <c r="AU72" s="629">
        <v>5.999999999994543E-2</v>
      </c>
      <c r="AV72" s="627">
        <v>17.619690720323721</v>
      </c>
      <c r="AW72" s="628">
        <v>0.30000000000109139</v>
      </c>
      <c r="AX72" s="629">
        <v>0.12000000000057298</v>
      </c>
      <c r="AY72" s="627">
        <v>19.902156822857521</v>
      </c>
      <c r="AZ72" s="628">
        <v>0.35999999999967258</v>
      </c>
      <c r="BA72" s="629">
        <v>5.999999999994543E-2</v>
      </c>
      <c r="BB72" s="627">
        <v>26.980732635711053</v>
      </c>
      <c r="BC72" s="628">
        <v>0.47999999999956344</v>
      </c>
      <c r="BD72" s="629">
        <v>0.11999999999989086</v>
      </c>
      <c r="BE72" s="627">
        <v>10.346638652591581</v>
      </c>
      <c r="BF72" s="628">
        <v>0.18000000000120053</v>
      </c>
      <c r="BG72" s="629">
        <v>5.999999999994543E-2</v>
      </c>
      <c r="BH72" s="627">
        <v>19.902156822857521</v>
      </c>
      <c r="BI72" s="628">
        <v>0.35999999999967258</v>
      </c>
      <c r="BJ72" s="629">
        <v>5.999999999994543E-2</v>
      </c>
      <c r="BK72" s="627">
        <v>23.135787365737439</v>
      </c>
      <c r="BL72" s="628">
        <v>0.42000000000098225</v>
      </c>
      <c r="BM72" s="629">
        <v>5.999999999994543E-2</v>
      </c>
    </row>
    <row r="73" spans="1:65" ht="15.75" customHeight="1" x14ac:dyDescent="0.25">
      <c r="A73" s="1249"/>
      <c r="B73" s="1245"/>
      <c r="C73" s="642" t="s">
        <v>238</v>
      </c>
      <c r="D73" s="646" t="s">
        <v>239</v>
      </c>
      <c r="E73" s="642"/>
      <c r="F73" s="625"/>
      <c r="G73" s="643"/>
      <c r="H73" s="644"/>
      <c r="I73" s="627">
        <v>4.6271574731327583</v>
      </c>
      <c r="J73" s="628">
        <v>5.999999999994543E-2</v>
      </c>
      <c r="K73" s="629">
        <v>5.999999999994543E-2</v>
      </c>
      <c r="L73" s="627">
        <v>3.2718944268701837</v>
      </c>
      <c r="M73" s="628">
        <v>5.999999999994543E-2</v>
      </c>
      <c r="N73" s="629">
        <v>0</v>
      </c>
      <c r="O73" s="627">
        <v>3.2718944268701837</v>
      </c>
      <c r="P73" s="628">
        <v>5.999999999994543E-2</v>
      </c>
      <c r="Q73" s="629">
        <v>0</v>
      </c>
      <c r="R73" s="627">
        <v>6.5437888537403675</v>
      </c>
      <c r="S73" s="628">
        <v>0.11999999999989086</v>
      </c>
      <c r="T73" s="629">
        <v>0</v>
      </c>
      <c r="U73" s="627">
        <v>0</v>
      </c>
      <c r="V73" s="628">
        <v>0</v>
      </c>
      <c r="W73" s="629">
        <v>0</v>
      </c>
      <c r="X73" s="627">
        <v>6.5437888537403675</v>
      </c>
      <c r="Y73" s="628">
        <v>0.11999999999989086</v>
      </c>
      <c r="Z73" s="629">
        <v>0</v>
      </c>
      <c r="AA73" s="627">
        <v>3.2718944268701837</v>
      </c>
      <c r="AB73" s="628">
        <v>5.999999999994543E-2</v>
      </c>
      <c r="AC73" s="629">
        <v>0</v>
      </c>
      <c r="AD73" s="627">
        <v>3.2718944268701837</v>
      </c>
      <c r="AE73" s="628">
        <v>5.999999999994543E-2</v>
      </c>
      <c r="AF73" s="629">
        <v>0</v>
      </c>
      <c r="AG73" s="627">
        <v>3.2718944268701837</v>
      </c>
      <c r="AH73" s="628">
        <v>5.999999999994543E-2</v>
      </c>
      <c r="AI73" s="629">
        <v>0</v>
      </c>
      <c r="AJ73" s="627">
        <v>7.3161783536844451</v>
      </c>
      <c r="AK73" s="628">
        <v>0.11999999999989086</v>
      </c>
      <c r="AL73" s="629">
        <v>5.999999999994543E-2</v>
      </c>
      <c r="AM73" s="627">
        <v>3.2718944268701837</v>
      </c>
      <c r="AN73" s="628">
        <v>5.999999999994543E-2</v>
      </c>
      <c r="AO73" s="629">
        <v>0</v>
      </c>
      <c r="AP73" s="627">
        <v>3.2718944268701837</v>
      </c>
      <c r="AQ73" s="628">
        <v>5.999999999994543E-2</v>
      </c>
      <c r="AR73" s="629">
        <v>0</v>
      </c>
      <c r="AS73" s="627">
        <v>6.5437888537403675</v>
      </c>
      <c r="AT73" s="628">
        <v>0.11999999999989086</v>
      </c>
      <c r="AU73" s="629">
        <v>0</v>
      </c>
      <c r="AV73" s="627">
        <v>3.271894426944578</v>
      </c>
      <c r="AW73" s="628">
        <v>6.0000000001309672E-2</v>
      </c>
      <c r="AX73" s="629">
        <v>0</v>
      </c>
      <c r="AY73" s="627">
        <v>4.6271574731327583</v>
      </c>
      <c r="AZ73" s="628">
        <v>5.999999999994543E-2</v>
      </c>
      <c r="BA73" s="629">
        <v>5.999999999994543E-2</v>
      </c>
      <c r="BB73" s="627">
        <v>3.2718944268701837</v>
      </c>
      <c r="BC73" s="628">
        <v>5.999999999994543E-2</v>
      </c>
      <c r="BD73" s="629">
        <v>0</v>
      </c>
      <c r="BE73" s="627">
        <v>3.2718944268701837</v>
      </c>
      <c r="BF73" s="628">
        <v>5.999999999994543E-2</v>
      </c>
      <c r="BG73" s="629">
        <v>0</v>
      </c>
      <c r="BH73" s="627">
        <v>3.2718944268701837</v>
      </c>
      <c r="BI73" s="628">
        <v>5.999999999994543E-2</v>
      </c>
      <c r="BJ73" s="629">
        <v>0</v>
      </c>
      <c r="BK73" s="627">
        <v>3.2718944268701837</v>
      </c>
      <c r="BL73" s="628">
        <v>5.999999999994543E-2</v>
      </c>
      <c r="BM73" s="629">
        <v>0</v>
      </c>
    </row>
    <row r="74" spans="1:65" ht="15.75" customHeight="1" x14ac:dyDescent="0.25">
      <c r="A74" s="1249"/>
      <c r="B74" s="1245"/>
      <c r="C74" s="642" t="s">
        <v>240</v>
      </c>
      <c r="D74" s="623" t="s">
        <v>241</v>
      </c>
      <c r="E74" s="642"/>
      <c r="F74" s="625"/>
      <c r="G74" s="643"/>
      <c r="H74" s="644"/>
      <c r="I74" s="627">
        <v>33.366907057907198</v>
      </c>
      <c r="J74" s="628">
        <v>0.59999999999672582</v>
      </c>
      <c r="K74" s="629">
        <v>0.11999999999989086</v>
      </c>
      <c r="L74" s="627">
        <v>29.264713414771052</v>
      </c>
      <c r="M74" s="628">
        <v>0.47999999999956344</v>
      </c>
      <c r="N74" s="629">
        <v>0.24000000000114596</v>
      </c>
      <c r="O74" s="627">
        <v>33.366907058198997</v>
      </c>
      <c r="P74" s="628">
        <v>0.60000000000218279</v>
      </c>
      <c r="Q74" s="629">
        <v>0.11999999999989086</v>
      </c>
      <c r="R74" s="627">
        <v>47.639501947621937</v>
      </c>
      <c r="S74" s="628">
        <v>0.84000000000196451</v>
      </c>
      <c r="T74" s="629">
        <v>0.23999999999978172</v>
      </c>
      <c r="U74" s="627">
        <v>14.63235670736889</v>
      </c>
      <c r="V74" s="628">
        <v>0.23999999999978172</v>
      </c>
      <c r="W74" s="629">
        <v>0.11999999999989086</v>
      </c>
      <c r="X74" s="627">
        <v>60.330752256051738</v>
      </c>
      <c r="Y74" s="628">
        <v>1.0799999999962893</v>
      </c>
      <c r="Z74" s="629">
        <v>0.23999999999978172</v>
      </c>
      <c r="AA74" s="627">
        <v>100.10072117430518</v>
      </c>
      <c r="AB74" s="628">
        <v>1.8000000000010914</v>
      </c>
      <c r="AC74" s="629">
        <v>0.35999999999967258</v>
      </c>
      <c r="AD74" s="627">
        <v>92.543149462655165</v>
      </c>
      <c r="AE74" s="628">
        <v>1.679999999998472</v>
      </c>
      <c r="AF74" s="629">
        <v>0.23999999999978172</v>
      </c>
      <c r="AG74" s="627">
        <v>99.025494277010566</v>
      </c>
      <c r="AH74" s="628">
        <v>1.8000000000010914</v>
      </c>
      <c r="AI74" s="629">
        <v>0.24000000000114596</v>
      </c>
      <c r="AJ74" s="627">
        <v>112.9633100772522</v>
      </c>
      <c r="AK74" s="628">
        <v>2.0400000000008731</v>
      </c>
      <c r="AL74" s="629">
        <v>0.35999999999967258</v>
      </c>
      <c r="AM74" s="627">
        <v>118.51305666653958</v>
      </c>
      <c r="AN74" s="628">
        <v>2.1599999999980355</v>
      </c>
      <c r="AO74" s="629">
        <v>0.23999999999978172</v>
      </c>
      <c r="AP74" s="627">
        <v>52.757712389593237</v>
      </c>
      <c r="AQ74" s="628">
        <v>0.96000000000458385</v>
      </c>
      <c r="AR74" s="629">
        <v>0.11999999999989086</v>
      </c>
      <c r="AS74" s="627">
        <v>125.8722918200331</v>
      </c>
      <c r="AT74" s="628">
        <v>2.2799999999951979</v>
      </c>
      <c r="AU74" s="629">
        <v>0.35999999999967258</v>
      </c>
      <c r="AV74" s="627">
        <v>99.025494277000746</v>
      </c>
      <c r="AW74" s="628">
        <v>1.8000000000010914</v>
      </c>
      <c r="AX74" s="629">
        <v>0.23999999999978172</v>
      </c>
      <c r="AY74" s="627">
        <v>106.52516476910257</v>
      </c>
      <c r="AZ74" s="628">
        <v>1.9200000000037107</v>
      </c>
      <c r="BA74" s="629">
        <v>0.36000000000103682</v>
      </c>
      <c r="BB74" s="627">
        <v>131.52852814193585</v>
      </c>
      <c r="BC74" s="628">
        <v>2.3999999999978172</v>
      </c>
      <c r="BD74" s="629">
        <v>0.23999999999978172</v>
      </c>
      <c r="BE74" s="627">
        <v>39.804313645715041</v>
      </c>
      <c r="BF74" s="628">
        <v>0.71999999999934516</v>
      </c>
      <c r="BG74" s="629">
        <v>0.11999999999989086</v>
      </c>
      <c r="BH74" s="627">
        <v>92.543149462655165</v>
      </c>
      <c r="BI74" s="628">
        <v>1.679999999998472</v>
      </c>
      <c r="BJ74" s="629">
        <v>0.23999999999978172</v>
      </c>
      <c r="BK74" s="627">
        <v>72.278510309956545</v>
      </c>
      <c r="BL74" s="628">
        <v>1.320000000001528</v>
      </c>
      <c r="BM74" s="629">
        <v>0.11999999999989086</v>
      </c>
    </row>
    <row r="75" spans="1:65" ht="15.75" customHeight="1" thickBot="1" x14ac:dyDescent="0.3">
      <c r="A75" s="1250"/>
      <c r="B75" s="1246"/>
      <c r="C75" s="648" t="s">
        <v>242</v>
      </c>
      <c r="D75" s="632" t="s">
        <v>243</v>
      </c>
      <c r="E75" s="648"/>
      <c r="F75" s="634"/>
      <c r="G75" s="649"/>
      <c r="H75" s="650"/>
      <c r="I75" s="651">
        <v>26.980732636252348</v>
      </c>
      <c r="J75" s="652">
        <v>0.48000000001047738</v>
      </c>
      <c r="K75" s="653">
        <v>0.11999999999716238</v>
      </c>
      <c r="L75" s="651">
        <v>29.264713414205453</v>
      </c>
      <c r="M75" s="652">
        <v>0.47999999998864951</v>
      </c>
      <c r="N75" s="653">
        <v>0.23999999999978172</v>
      </c>
      <c r="O75" s="651">
        <v>33.366907057644575</v>
      </c>
      <c r="P75" s="652">
        <v>0.59999999999126885</v>
      </c>
      <c r="Q75" s="653">
        <v>0.12000000000261934</v>
      </c>
      <c r="R75" s="651">
        <v>62.079831915220133</v>
      </c>
      <c r="S75" s="652">
        <v>1.0800000000017462</v>
      </c>
      <c r="T75" s="653">
        <v>0.3599999999969441</v>
      </c>
      <c r="U75" s="651">
        <v>20.69327730551252</v>
      </c>
      <c r="V75" s="652">
        <v>0.36000000000785803</v>
      </c>
      <c r="W75" s="653">
        <v>0.12000000000261934</v>
      </c>
      <c r="X75" s="651">
        <v>66.733814116397994</v>
      </c>
      <c r="Y75" s="652">
        <v>1.2000000000043656</v>
      </c>
      <c r="Z75" s="653">
        <v>0.23999999999978172</v>
      </c>
      <c r="AA75" s="651">
        <v>62.079831915220133</v>
      </c>
      <c r="AB75" s="652">
        <v>1.0800000000017462</v>
      </c>
      <c r="AC75" s="653">
        <v>0.3599999999969441</v>
      </c>
      <c r="AD75" s="651">
        <v>53.961465271422107</v>
      </c>
      <c r="AE75" s="652">
        <v>0.95999999999912689</v>
      </c>
      <c r="AF75" s="653">
        <v>0.23999999999978172</v>
      </c>
      <c r="AG75" s="651">
        <v>66.733814116397994</v>
      </c>
      <c r="AH75" s="652">
        <v>1.2000000000043656</v>
      </c>
      <c r="AI75" s="653">
        <v>0.23999999999978172</v>
      </c>
      <c r="AJ75" s="651">
        <v>74.610672380045671</v>
      </c>
      <c r="AK75" s="652">
        <v>1.319999999985157</v>
      </c>
      <c r="AL75" s="653">
        <v>0.36000000000240107</v>
      </c>
      <c r="AM75" s="651">
        <v>89.005151110252356</v>
      </c>
      <c r="AN75" s="652">
        <v>1.5600000000122236</v>
      </c>
      <c r="AO75" s="653">
        <v>0.47999999999956344</v>
      </c>
      <c r="AP75" s="651">
        <v>33.366907057644575</v>
      </c>
      <c r="AQ75" s="652">
        <v>0.59999999999126885</v>
      </c>
      <c r="AR75" s="653">
        <v>0.12000000000261934</v>
      </c>
      <c r="AS75" s="651">
        <v>89.005151110252356</v>
      </c>
      <c r="AT75" s="652">
        <v>1.5600000000122236</v>
      </c>
      <c r="AU75" s="653">
        <v>0.47999999999956344</v>
      </c>
      <c r="AV75" s="651">
        <v>66.733814115230786</v>
      </c>
      <c r="AW75" s="652">
        <v>1.1999999999825377</v>
      </c>
      <c r="AX75" s="653">
        <v>0.23999999999978172</v>
      </c>
      <c r="AY75" s="651">
        <v>80.942197907674455</v>
      </c>
      <c r="AZ75" s="652">
        <v>1.4400000000096043</v>
      </c>
      <c r="BA75" s="653">
        <v>0.3599999999969441</v>
      </c>
      <c r="BB75" s="651">
        <v>95.279003894671618</v>
      </c>
      <c r="BC75" s="652">
        <v>1.6799999999930151</v>
      </c>
      <c r="BD75" s="653">
        <v>0.47999999999956344</v>
      </c>
      <c r="BE75" s="651">
        <v>33.366907058811776</v>
      </c>
      <c r="BF75" s="652">
        <v>0.60000000001309672</v>
      </c>
      <c r="BG75" s="653">
        <v>0.12000000000261934</v>
      </c>
      <c r="BH75" s="651">
        <v>74.610672379967355</v>
      </c>
      <c r="BI75" s="652">
        <v>1.319999999985157</v>
      </c>
      <c r="BJ75" s="653">
        <v>0.3599999999969441</v>
      </c>
      <c r="BK75" s="651">
        <v>60.330752256406768</v>
      </c>
      <c r="BL75" s="652">
        <v>1.0800000000017462</v>
      </c>
      <c r="BM75" s="653">
        <v>0.24000000000523869</v>
      </c>
    </row>
    <row r="76" spans="1:65" ht="13.5" customHeight="1" x14ac:dyDescent="0.25"/>
    <row r="77" spans="1:65" ht="13.5" customHeight="1" x14ac:dyDescent="0.25"/>
    <row r="78" spans="1:65" ht="12.75" customHeight="1" thickBot="1" x14ac:dyDescent="0.3"/>
    <row r="79" spans="1:65" ht="17.25" thickBot="1" x14ac:dyDescent="0.3">
      <c r="A79" s="1282" t="s">
        <v>5</v>
      </c>
      <c r="B79" s="1283"/>
      <c r="C79" s="1283"/>
      <c r="D79" s="1283"/>
      <c r="E79" s="1283"/>
      <c r="F79" s="1283"/>
      <c r="G79" s="1283"/>
      <c r="H79" s="1284"/>
      <c r="I79" s="1267" t="s">
        <v>244</v>
      </c>
      <c r="J79" s="1268"/>
      <c r="K79" s="1269"/>
      <c r="L79" s="1267" t="s">
        <v>245</v>
      </c>
      <c r="M79" s="1268"/>
      <c r="N79" s="1269"/>
      <c r="O79" s="1267" t="s">
        <v>246</v>
      </c>
      <c r="P79" s="1268"/>
      <c r="Q79" s="1269"/>
      <c r="R79" s="1267" t="s">
        <v>247</v>
      </c>
      <c r="S79" s="1268"/>
      <c r="T79" s="1269"/>
      <c r="U79" s="1267" t="s">
        <v>248</v>
      </c>
      <c r="V79" s="1268"/>
      <c r="W79" s="1269"/>
    </row>
    <row r="80" spans="1:65" ht="15" customHeight="1" x14ac:dyDescent="0.2">
      <c r="A80" s="1354" t="s">
        <v>152</v>
      </c>
      <c r="B80" s="1355"/>
      <c r="C80" s="1356"/>
      <c r="D80" s="1360" t="s">
        <v>153</v>
      </c>
      <c r="E80" s="1362" t="s">
        <v>154</v>
      </c>
      <c r="F80" s="1363"/>
      <c r="G80" s="1363"/>
      <c r="H80" s="1364"/>
      <c r="I80" s="1251" t="s">
        <v>155</v>
      </c>
      <c r="J80" s="1253" t="s">
        <v>156</v>
      </c>
      <c r="K80" s="1255" t="s">
        <v>157</v>
      </c>
      <c r="L80" s="1251" t="s">
        <v>155</v>
      </c>
      <c r="M80" s="1253" t="s">
        <v>156</v>
      </c>
      <c r="N80" s="1255" t="s">
        <v>157</v>
      </c>
      <c r="O80" s="1251" t="s">
        <v>155</v>
      </c>
      <c r="P80" s="1253" t="s">
        <v>156</v>
      </c>
      <c r="Q80" s="1255" t="s">
        <v>157</v>
      </c>
      <c r="R80" s="1251" t="s">
        <v>155</v>
      </c>
      <c r="S80" s="1253" t="s">
        <v>156</v>
      </c>
      <c r="T80" s="1255" t="s">
        <v>157</v>
      </c>
      <c r="U80" s="1251" t="s">
        <v>155</v>
      </c>
      <c r="V80" s="1253" t="s">
        <v>156</v>
      </c>
      <c r="W80" s="1255" t="s">
        <v>157</v>
      </c>
    </row>
    <row r="81" spans="1:23" ht="18" customHeight="1" thickBot="1" x14ac:dyDescent="0.25">
      <c r="A81" s="1357"/>
      <c r="B81" s="1358"/>
      <c r="C81" s="1359"/>
      <c r="D81" s="1361"/>
      <c r="E81" s="1365"/>
      <c r="F81" s="1366"/>
      <c r="G81" s="1366"/>
      <c r="H81" s="1367"/>
      <c r="I81" s="1353"/>
      <c r="J81" s="1351"/>
      <c r="K81" s="1352"/>
      <c r="L81" s="1353"/>
      <c r="M81" s="1351"/>
      <c r="N81" s="1352"/>
      <c r="O81" s="1353"/>
      <c r="P81" s="1351"/>
      <c r="Q81" s="1352"/>
      <c r="R81" s="1353"/>
      <c r="S81" s="1351"/>
      <c r="T81" s="1352"/>
      <c r="U81" s="1353"/>
      <c r="V81" s="1351"/>
      <c r="W81" s="1352"/>
    </row>
    <row r="82" spans="1:23" ht="12" customHeight="1" x14ac:dyDescent="0.25">
      <c r="A82" s="1288" t="s">
        <v>35</v>
      </c>
      <c r="B82" s="1309"/>
      <c r="C82" s="1289"/>
      <c r="D82" s="1312">
        <v>40</v>
      </c>
      <c r="E82" s="1288" t="s">
        <v>37</v>
      </c>
      <c r="F82" s="1289"/>
      <c r="G82" s="1273" t="s">
        <v>158</v>
      </c>
      <c r="H82" s="1275"/>
      <c r="I82" s="592">
        <v>26.723640694148074</v>
      </c>
      <c r="J82" s="593">
        <v>5.2799999999951979</v>
      </c>
      <c r="K82" s="594">
        <v>1.8480000000013206</v>
      </c>
      <c r="L82" s="592">
        <v>23.399653576848522</v>
      </c>
      <c r="M82" s="593">
        <v>4.7520000000076834</v>
      </c>
      <c r="N82" s="594">
        <v>1.1880000000019209</v>
      </c>
      <c r="O82" s="592">
        <v>20.149084992654235</v>
      </c>
      <c r="P82" s="593">
        <v>3.9600000000264117</v>
      </c>
      <c r="Q82" s="594">
        <v>1.4519999999956781</v>
      </c>
      <c r="R82" s="592">
        <v>18.384504135132406</v>
      </c>
      <c r="S82" s="593">
        <v>3.5640000000057626</v>
      </c>
      <c r="T82" s="594">
        <v>1.4520000000106847</v>
      </c>
      <c r="U82" s="592">
        <v>14.100271008919114</v>
      </c>
      <c r="V82" s="593">
        <v>2.6399999999975989</v>
      </c>
      <c r="W82" s="594">
        <v>1.3199999999987995</v>
      </c>
    </row>
    <row r="83" spans="1:23" x14ac:dyDescent="0.25">
      <c r="A83" s="1290"/>
      <c r="B83" s="1310"/>
      <c r="C83" s="1291"/>
      <c r="D83" s="1313"/>
      <c r="E83" s="1290"/>
      <c r="F83" s="1291"/>
      <c r="G83" s="1276" t="s">
        <v>46</v>
      </c>
      <c r="H83" s="1278"/>
      <c r="I83" s="596">
        <v>84.211717813549853</v>
      </c>
      <c r="J83" s="597">
        <v>1.500000000005457</v>
      </c>
      <c r="K83" s="598">
        <v>0.29999999999972715</v>
      </c>
      <c r="L83" s="596">
        <v>68.094229985365985</v>
      </c>
      <c r="M83" s="597">
        <v>1.1999999999989086</v>
      </c>
      <c r="N83" s="598">
        <v>0.29999999999972715</v>
      </c>
      <c r="O83" s="596">
        <v>52.225890340940261</v>
      </c>
      <c r="P83" s="597">
        <v>0.89999999999236024</v>
      </c>
      <c r="Q83" s="598">
        <v>0.29999999999972715</v>
      </c>
      <c r="R83" s="596">
        <v>65.437888537403666</v>
      </c>
      <c r="S83" s="597">
        <v>1.1999999999989086</v>
      </c>
      <c r="T83" s="598">
        <v>0</v>
      </c>
      <c r="U83" s="596">
        <v>51.733193263663672</v>
      </c>
      <c r="V83" s="597">
        <v>0.90000000001964509</v>
      </c>
      <c r="W83" s="598">
        <v>0.29999999999972715</v>
      </c>
    </row>
    <row r="84" spans="1:23" ht="17.25" thickBot="1" x14ac:dyDescent="0.3">
      <c r="A84" s="1290"/>
      <c r="B84" s="1310"/>
      <c r="C84" s="1291"/>
      <c r="D84" s="1313"/>
      <c r="E84" s="1292"/>
      <c r="F84" s="1293"/>
      <c r="G84" s="1279" t="s">
        <v>159</v>
      </c>
      <c r="H84" s="1281"/>
      <c r="I84" s="599">
        <v>383.38530903154282</v>
      </c>
      <c r="J84" s="600">
        <v>3.8999999999759893</v>
      </c>
      <c r="K84" s="601">
        <v>1.500000000005457</v>
      </c>
      <c r="L84" s="599">
        <v>287.37425017721114</v>
      </c>
      <c r="M84" s="600">
        <v>3.0000000000109139</v>
      </c>
      <c r="N84" s="601">
        <v>0.89999999999236024</v>
      </c>
      <c r="O84" s="599">
        <v>261.12945170767</v>
      </c>
      <c r="P84" s="600">
        <v>2.7000000000043656</v>
      </c>
      <c r="Q84" s="601">
        <v>0.90000000001964509</v>
      </c>
      <c r="R84" s="599">
        <v>218.44990286140194</v>
      </c>
      <c r="S84" s="600">
        <v>2.0999999999912689</v>
      </c>
      <c r="T84" s="601">
        <v>1.1999999999989086</v>
      </c>
      <c r="U84" s="599">
        <v>218.44990286568122</v>
      </c>
      <c r="V84" s="600">
        <v>2.1000000000458385</v>
      </c>
      <c r="W84" s="601">
        <v>1.1999999999989086</v>
      </c>
    </row>
    <row r="85" spans="1:23" x14ac:dyDescent="0.25">
      <c r="A85" s="1290"/>
      <c r="B85" s="1310"/>
      <c r="C85" s="1291"/>
      <c r="D85" s="1313"/>
      <c r="E85" s="1288" t="s">
        <v>160</v>
      </c>
      <c r="F85" s="1289"/>
      <c r="G85" s="1273" t="s">
        <v>158</v>
      </c>
      <c r="H85" s="1274"/>
      <c r="I85" s="1339">
        <v>121</v>
      </c>
      <c r="J85" s="1340"/>
      <c r="K85" s="1341"/>
      <c r="L85" s="1339">
        <v>121</v>
      </c>
      <c r="M85" s="1340"/>
      <c r="N85" s="1341"/>
      <c r="O85" s="1339">
        <v>121</v>
      </c>
      <c r="P85" s="1340"/>
      <c r="Q85" s="1341"/>
      <c r="R85" s="1339">
        <v>121</v>
      </c>
      <c r="S85" s="1340"/>
      <c r="T85" s="1341"/>
      <c r="U85" s="1339">
        <v>121</v>
      </c>
      <c r="V85" s="1340"/>
      <c r="W85" s="1341"/>
    </row>
    <row r="86" spans="1:23" x14ac:dyDescent="0.25">
      <c r="A86" s="1290"/>
      <c r="B86" s="1310"/>
      <c r="C86" s="1291"/>
      <c r="D86" s="1313"/>
      <c r="E86" s="1290"/>
      <c r="F86" s="1291"/>
      <c r="G86" s="1276" t="s">
        <v>46</v>
      </c>
      <c r="H86" s="1277"/>
      <c r="I86" s="1333">
        <v>10.5</v>
      </c>
      <c r="J86" s="1334"/>
      <c r="K86" s="1335"/>
      <c r="L86" s="1333">
        <v>10.5</v>
      </c>
      <c r="M86" s="1334"/>
      <c r="N86" s="1335"/>
      <c r="O86" s="1333">
        <v>10.5</v>
      </c>
      <c r="P86" s="1334"/>
      <c r="Q86" s="1335"/>
      <c r="R86" s="1333">
        <v>10.6</v>
      </c>
      <c r="S86" s="1334"/>
      <c r="T86" s="1335"/>
      <c r="U86" s="1333">
        <v>10.6</v>
      </c>
      <c r="V86" s="1334"/>
      <c r="W86" s="1335"/>
    </row>
    <row r="87" spans="1:23" ht="17.25" thickBot="1" x14ac:dyDescent="0.3">
      <c r="A87" s="1290"/>
      <c r="B87" s="1310"/>
      <c r="C87" s="1291"/>
      <c r="D87" s="1313"/>
      <c r="E87" s="1292"/>
      <c r="F87" s="1293"/>
      <c r="G87" s="1279" t="s">
        <v>159</v>
      </c>
      <c r="H87" s="1280"/>
      <c r="I87" s="1342">
        <v>6.3</v>
      </c>
      <c r="J87" s="1343"/>
      <c r="K87" s="1344"/>
      <c r="L87" s="1342">
        <v>6.3</v>
      </c>
      <c r="M87" s="1343"/>
      <c r="N87" s="1344"/>
      <c r="O87" s="1342">
        <v>6.3</v>
      </c>
      <c r="P87" s="1343"/>
      <c r="Q87" s="1344"/>
      <c r="R87" s="1342">
        <v>6.4</v>
      </c>
      <c r="S87" s="1343"/>
      <c r="T87" s="1344"/>
      <c r="U87" s="1342">
        <v>6.4</v>
      </c>
      <c r="V87" s="1343"/>
      <c r="W87" s="1344"/>
    </row>
    <row r="88" spans="1:23" ht="17.25" thickBot="1" x14ac:dyDescent="0.3">
      <c r="A88" s="1292"/>
      <c r="B88" s="1311"/>
      <c r="C88" s="1293"/>
      <c r="D88" s="1314"/>
      <c r="E88" s="1345" t="s">
        <v>161</v>
      </c>
      <c r="F88" s="1346"/>
      <c r="G88" s="1346"/>
      <c r="H88" s="1347"/>
      <c r="I88" s="1348">
        <v>7</v>
      </c>
      <c r="J88" s="1349"/>
      <c r="K88" s="1350"/>
      <c r="L88" s="1348">
        <v>7</v>
      </c>
      <c r="M88" s="1349"/>
      <c r="N88" s="1350"/>
      <c r="O88" s="1348">
        <v>7</v>
      </c>
      <c r="P88" s="1349"/>
      <c r="Q88" s="1350"/>
      <c r="R88" s="1348">
        <v>7</v>
      </c>
      <c r="S88" s="1349"/>
      <c r="T88" s="1350"/>
      <c r="U88" s="1348">
        <v>7</v>
      </c>
      <c r="V88" s="1349"/>
      <c r="W88" s="1350"/>
    </row>
    <row r="89" spans="1:23" x14ac:dyDescent="0.25">
      <c r="A89" s="1288" t="s">
        <v>44</v>
      </c>
      <c r="B89" s="1309"/>
      <c r="C89" s="1289"/>
      <c r="D89" s="1312">
        <v>40</v>
      </c>
      <c r="E89" s="1288" t="s">
        <v>37</v>
      </c>
      <c r="F89" s="1289"/>
      <c r="G89" s="1273" t="s">
        <v>158</v>
      </c>
      <c r="H89" s="1275"/>
      <c r="I89" s="592">
        <v>41.796384445007206</v>
      </c>
      <c r="J89" s="593">
        <v>8.4479999999803113</v>
      </c>
      <c r="K89" s="594">
        <v>1.9800000000132059</v>
      </c>
      <c r="L89" s="592">
        <v>36.192542006564196</v>
      </c>
      <c r="M89" s="593">
        <v>7.1280000000115251</v>
      </c>
      <c r="N89" s="594">
        <v>2.3759999999738284</v>
      </c>
      <c r="O89" s="592">
        <v>34.593335398035947</v>
      </c>
      <c r="P89" s="593">
        <v>6.8640000000177679</v>
      </c>
      <c r="Q89" s="594">
        <v>2.1120000000100845</v>
      </c>
      <c r="R89" s="592">
        <v>28.75366695948561</v>
      </c>
      <c r="S89" s="593">
        <v>5.6759999999558204</v>
      </c>
      <c r="T89" s="594">
        <v>1.8480000000163272</v>
      </c>
      <c r="U89" s="592">
        <v>37.600567366891731</v>
      </c>
      <c r="V89" s="593">
        <v>7.3920000000052823</v>
      </c>
      <c r="W89" s="594">
        <v>2.5080000000007203</v>
      </c>
    </row>
    <row r="90" spans="1:23" x14ac:dyDescent="0.25">
      <c r="A90" s="1290"/>
      <c r="B90" s="1310"/>
      <c r="C90" s="1291"/>
      <c r="D90" s="1313"/>
      <c r="E90" s="1290"/>
      <c r="F90" s="1291"/>
      <c r="G90" s="1276" t="s">
        <v>46</v>
      </c>
      <c r="H90" s="1278"/>
      <c r="I90" s="596">
        <v>150.8268806394031</v>
      </c>
      <c r="J90" s="597">
        <v>2.6999999999770807</v>
      </c>
      <c r="K90" s="602">
        <v>0.5999999999994543</v>
      </c>
      <c r="L90" s="596">
        <v>164.4106601781601</v>
      </c>
      <c r="M90" s="597">
        <v>3.0000000000109139</v>
      </c>
      <c r="N90" s="602">
        <v>0.29999999999972715</v>
      </c>
      <c r="O90" s="596">
        <v>155.19957978816797</v>
      </c>
      <c r="P90" s="597">
        <v>2.7000000000043656</v>
      </c>
      <c r="Q90" s="602">
        <v>0.89999999999918145</v>
      </c>
      <c r="R90" s="596">
        <v>83.417267645570433</v>
      </c>
      <c r="S90" s="597">
        <v>1.500000000005457</v>
      </c>
      <c r="T90" s="602">
        <v>0.30000000000654836</v>
      </c>
      <c r="U90" s="596">
        <v>134.90366317855523</v>
      </c>
      <c r="V90" s="597">
        <v>2.3999999999978172</v>
      </c>
      <c r="W90" s="602">
        <v>0.5999999999994543</v>
      </c>
    </row>
    <row r="91" spans="1:23" ht="17.25" thickBot="1" x14ac:dyDescent="0.3">
      <c r="A91" s="1290"/>
      <c r="B91" s="1310"/>
      <c r="C91" s="1291"/>
      <c r="D91" s="1313"/>
      <c r="E91" s="1292"/>
      <c r="F91" s="1293"/>
      <c r="G91" s="1279" t="s">
        <v>159</v>
      </c>
      <c r="H91" s="1281"/>
      <c r="I91" s="596">
        <v>335.15128821684362</v>
      </c>
      <c r="J91" s="597">
        <v>3.6000000000785803</v>
      </c>
      <c r="K91" s="598">
        <v>0.90000000001964509</v>
      </c>
      <c r="L91" s="596">
        <v>428.41550670088247</v>
      </c>
      <c r="M91" s="597">
        <v>4.4999999999345164</v>
      </c>
      <c r="N91" s="598">
        <v>1.500000000005457</v>
      </c>
      <c r="O91" s="596">
        <v>514.09860804791674</v>
      </c>
      <c r="P91" s="597">
        <v>5.4000000000087311</v>
      </c>
      <c r="Q91" s="598">
        <v>1.7999999999847205</v>
      </c>
      <c r="R91" s="596">
        <v>308.93481532805731</v>
      </c>
      <c r="S91" s="597">
        <v>3.3000000000174623</v>
      </c>
      <c r="T91" s="598">
        <v>0.89999999999236024</v>
      </c>
      <c r="U91" s="596">
        <v>480.13128106434141</v>
      </c>
      <c r="V91" s="597">
        <v>5.0999999999476131</v>
      </c>
      <c r="W91" s="598">
        <v>1.4999999999781721</v>
      </c>
    </row>
    <row r="92" spans="1:23" x14ac:dyDescent="0.25">
      <c r="A92" s="1290"/>
      <c r="B92" s="1310"/>
      <c r="C92" s="1291"/>
      <c r="D92" s="1313"/>
      <c r="E92" s="1288" t="s">
        <v>160</v>
      </c>
      <c r="F92" s="1289"/>
      <c r="G92" s="1273" t="s">
        <v>158</v>
      </c>
      <c r="H92" s="1275"/>
      <c r="I92" s="1339">
        <v>120</v>
      </c>
      <c r="J92" s="1340"/>
      <c r="K92" s="1341"/>
      <c r="L92" s="1339">
        <v>120</v>
      </c>
      <c r="M92" s="1340"/>
      <c r="N92" s="1341"/>
      <c r="O92" s="1339">
        <v>120</v>
      </c>
      <c r="P92" s="1340"/>
      <c r="Q92" s="1341"/>
      <c r="R92" s="1339">
        <v>120</v>
      </c>
      <c r="S92" s="1340"/>
      <c r="T92" s="1341"/>
      <c r="U92" s="1339">
        <v>121</v>
      </c>
      <c r="V92" s="1340"/>
      <c r="W92" s="1341"/>
    </row>
    <row r="93" spans="1:23" x14ac:dyDescent="0.25">
      <c r="A93" s="1290"/>
      <c r="B93" s="1310"/>
      <c r="C93" s="1291"/>
      <c r="D93" s="1313"/>
      <c r="E93" s="1290"/>
      <c r="F93" s="1291"/>
      <c r="G93" s="1276" t="s">
        <v>46</v>
      </c>
      <c r="H93" s="1278"/>
      <c r="I93" s="1333">
        <v>10.6</v>
      </c>
      <c r="J93" s="1334"/>
      <c r="K93" s="1335"/>
      <c r="L93" s="1333">
        <v>10.6</v>
      </c>
      <c r="M93" s="1334"/>
      <c r="N93" s="1335"/>
      <c r="O93" s="1333">
        <v>10.6</v>
      </c>
      <c r="P93" s="1334"/>
      <c r="Q93" s="1335"/>
      <c r="R93" s="1333">
        <v>10.6</v>
      </c>
      <c r="S93" s="1334"/>
      <c r="T93" s="1335"/>
      <c r="U93" s="1333">
        <v>10.6</v>
      </c>
      <c r="V93" s="1334"/>
      <c r="W93" s="1335"/>
    </row>
    <row r="94" spans="1:23" ht="17.25" thickBot="1" x14ac:dyDescent="0.3">
      <c r="A94" s="1290"/>
      <c r="B94" s="1310"/>
      <c r="C94" s="1291"/>
      <c r="D94" s="1313"/>
      <c r="E94" s="1292"/>
      <c r="F94" s="1293"/>
      <c r="G94" s="1279" t="s">
        <v>159</v>
      </c>
      <c r="H94" s="1281"/>
      <c r="I94" s="1336" t="s">
        <v>162</v>
      </c>
      <c r="J94" s="1337"/>
      <c r="K94" s="1338"/>
      <c r="L94" s="1336" t="s">
        <v>162</v>
      </c>
      <c r="M94" s="1337"/>
      <c r="N94" s="1338"/>
      <c r="O94" s="1336" t="s">
        <v>162</v>
      </c>
      <c r="P94" s="1337"/>
      <c r="Q94" s="1338"/>
      <c r="R94" s="1336" t="s">
        <v>162</v>
      </c>
      <c r="S94" s="1337"/>
      <c r="T94" s="1338"/>
      <c r="U94" s="1336" t="s">
        <v>162</v>
      </c>
      <c r="V94" s="1337"/>
      <c r="W94" s="1338"/>
    </row>
    <row r="95" spans="1:23" ht="17.25" thickBot="1" x14ac:dyDescent="0.25">
      <c r="A95" s="1292"/>
      <c r="B95" s="1311"/>
      <c r="C95" s="1293"/>
      <c r="D95" s="1314"/>
      <c r="E95" s="1330" t="s">
        <v>161</v>
      </c>
      <c r="F95" s="1331"/>
      <c r="G95" s="1331"/>
      <c r="H95" s="1332"/>
      <c r="I95" s="1327">
        <v>8</v>
      </c>
      <c r="J95" s="1328"/>
      <c r="K95" s="1329"/>
      <c r="L95" s="1327">
        <v>8</v>
      </c>
      <c r="M95" s="1328"/>
      <c r="N95" s="1329"/>
      <c r="O95" s="1327">
        <v>8</v>
      </c>
      <c r="P95" s="1328"/>
      <c r="Q95" s="1329"/>
      <c r="R95" s="1327">
        <v>8</v>
      </c>
      <c r="S95" s="1328"/>
      <c r="T95" s="1329"/>
      <c r="U95" s="1327">
        <v>8</v>
      </c>
      <c r="V95" s="1328"/>
      <c r="W95" s="1329"/>
    </row>
    <row r="96" spans="1:23" x14ac:dyDescent="0.2">
      <c r="A96" s="1288" t="s">
        <v>45</v>
      </c>
      <c r="B96" s="1309"/>
      <c r="C96" s="1289"/>
      <c r="D96" s="1312">
        <v>0.1</v>
      </c>
      <c r="E96" s="1288" t="s">
        <v>37</v>
      </c>
      <c r="F96" s="1289"/>
      <c r="G96" s="1288" t="s">
        <v>159</v>
      </c>
      <c r="H96" s="1309"/>
      <c r="I96" s="1303">
        <v>0</v>
      </c>
      <c r="J96" s="1315" t="s">
        <v>163</v>
      </c>
      <c r="K96" s="1324">
        <v>0</v>
      </c>
      <c r="L96" s="1303">
        <v>8</v>
      </c>
      <c r="M96" s="1315" t="s">
        <v>163</v>
      </c>
      <c r="N96" s="1324">
        <v>0</v>
      </c>
      <c r="O96" s="1303">
        <v>10</v>
      </c>
      <c r="P96" s="1315" t="s">
        <v>164</v>
      </c>
      <c r="Q96" s="1324">
        <v>0</v>
      </c>
      <c r="R96" s="1303">
        <v>15</v>
      </c>
      <c r="S96" s="1315" t="s">
        <v>163</v>
      </c>
      <c r="T96" s="1324">
        <v>0</v>
      </c>
      <c r="U96" s="1303">
        <v>16</v>
      </c>
      <c r="V96" s="1315" t="s">
        <v>163</v>
      </c>
      <c r="W96" s="1324">
        <v>0</v>
      </c>
    </row>
    <row r="97" spans="1:23" x14ac:dyDescent="0.2">
      <c r="A97" s="1290"/>
      <c r="B97" s="1310"/>
      <c r="C97" s="1291"/>
      <c r="D97" s="1313"/>
      <c r="E97" s="1290"/>
      <c r="F97" s="1291"/>
      <c r="G97" s="1290"/>
      <c r="H97" s="1310"/>
      <c r="I97" s="1304"/>
      <c r="J97" s="1316"/>
      <c r="K97" s="1325"/>
      <c r="L97" s="1304"/>
      <c r="M97" s="1316"/>
      <c r="N97" s="1325"/>
      <c r="O97" s="1304"/>
      <c r="P97" s="1316"/>
      <c r="Q97" s="1325"/>
      <c r="R97" s="1304"/>
      <c r="S97" s="1316"/>
      <c r="T97" s="1325"/>
      <c r="U97" s="1304"/>
      <c r="V97" s="1316"/>
      <c r="W97" s="1325"/>
    </row>
    <row r="98" spans="1:23" ht="17.25" thickBot="1" x14ac:dyDescent="0.25">
      <c r="A98" s="1290"/>
      <c r="B98" s="1310"/>
      <c r="C98" s="1291"/>
      <c r="D98" s="1313"/>
      <c r="E98" s="1292"/>
      <c r="F98" s="1293"/>
      <c r="G98" s="1292"/>
      <c r="H98" s="1311"/>
      <c r="I98" s="1305"/>
      <c r="J98" s="1317"/>
      <c r="K98" s="1326"/>
      <c r="L98" s="1305"/>
      <c r="M98" s="1317"/>
      <c r="N98" s="1326"/>
      <c r="O98" s="1305"/>
      <c r="P98" s="1317"/>
      <c r="Q98" s="1326"/>
      <c r="R98" s="1305"/>
      <c r="S98" s="1317"/>
      <c r="T98" s="1326"/>
      <c r="U98" s="1305"/>
      <c r="V98" s="1317"/>
      <c r="W98" s="1326"/>
    </row>
    <row r="99" spans="1:23" x14ac:dyDescent="0.2">
      <c r="A99" s="1290"/>
      <c r="B99" s="1310"/>
      <c r="C99" s="1291"/>
      <c r="D99" s="1313"/>
      <c r="E99" s="1288" t="s">
        <v>160</v>
      </c>
      <c r="F99" s="1289"/>
      <c r="G99" s="1288" t="s">
        <v>159</v>
      </c>
      <c r="H99" s="1289"/>
      <c r="I99" s="1318">
        <v>0.40200000000000002</v>
      </c>
      <c r="J99" s="1319"/>
      <c r="K99" s="1320"/>
      <c r="L99" s="1318">
        <v>0.40100000000000002</v>
      </c>
      <c r="M99" s="1319"/>
      <c r="N99" s="1320"/>
      <c r="O99" s="1318">
        <v>0.40100000000000002</v>
      </c>
      <c r="P99" s="1319"/>
      <c r="Q99" s="1320"/>
      <c r="R99" s="1318">
        <v>0.40200000000000002</v>
      </c>
      <c r="S99" s="1319"/>
      <c r="T99" s="1320"/>
      <c r="U99" s="1318">
        <v>0.40200000000000002</v>
      </c>
      <c r="V99" s="1319"/>
      <c r="W99" s="1320"/>
    </row>
    <row r="100" spans="1:23" x14ac:dyDescent="0.2">
      <c r="A100" s="1290"/>
      <c r="B100" s="1310"/>
      <c r="C100" s="1291"/>
      <c r="D100" s="1313"/>
      <c r="E100" s="1290"/>
      <c r="F100" s="1291"/>
      <c r="G100" s="1290"/>
      <c r="H100" s="1291"/>
      <c r="I100" s="1318"/>
      <c r="J100" s="1319"/>
      <c r="K100" s="1320"/>
      <c r="L100" s="1318"/>
      <c r="M100" s="1319"/>
      <c r="N100" s="1320"/>
      <c r="O100" s="1318"/>
      <c r="P100" s="1319"/>
      <c r="Q100" s="1320"/>
      <c r="R100" s="1318"/>
      <c r="S100" s="1319"/>
      <c r="T100" s="1320"/>
      <c r="U100" s="1318"/>
      <c r="V100" s="1319"/>
      <c r="W100" s="1320"/>
    </row>
    <row r="101" spans="1:23" ht="17.25" thickBot="1" x14ac:dyDescent="0.25">
      <c r="A101" s="1292"/>
      <c r="B101" s="1311"/>
      <c r="C101" s="1293"/>
      <c r="D101" s="1314"/>
      <c r="E101" s="1292"/>
      <c r="F101" s="1293"/>
      <c r="G101" s="1292"/>
      <c r="H101" s="1293"/>
      <c r="I101" s="1321"/>
      <c r="J101" s="1322"/>
      <c r="K101" s="1323"/>
      <c r="L101" s="1321"/>
      <c r="M101" s="1322"/>
      <c r="N101" s="1323"/>
      <c r="O101" s="1321"/>
      <c r="P101" s="1322"/>
      <c r="Q101" s="1323"/>
      <c r="R101" s="1321"/>
      <c r="S101" s="1322"/>
      <c r="T101" s="1323"/>
      <c r="U101" s="1321"/>
      <c r="V101" s="1322"/>
      <c r="W101" s="1323"/>
    </row>
    <row r="102" spans="1:23" x14ac:dyDescent="0.2">
      <c r="A102" s="1288" t="s">
        <v>47</v>
      </c>
      <c r="B102" s="1309"/>
      <c r="C102" s="1289"/>
      <c r="D102" s="1312">
        <v>0.1</v>
      </c>
      <c r="E102" s="1288" t="s">
        <v>37</v>
      </c>
      <c r="F102" s="1289"/>
      <c r="G102" s="1288" t="s">
        <v>159</v>
      </c>
      <c r="H102" s="1289"/>
      <c r="I102" s="1303">
        <v>12</v>
      </c>
      <c r="J102" s="1306" t="s">
        <v>163</v>
      </c>
      <c r="K102" s="1285">
        <v>0</v>
      </c>
      <c r="L102" s="1303">
        <v>13</v>
      </c>
      <c r="M102" s="1306" t="s">
        <v>164</v>
      </c>
      <c r="N102" s="1285">
        <v>0</v>
      </c>
      <c r="O102" s="1303">
        <v>8</v>
      </c>
      <c r="P102" s="1306" t="s">
        <v>163</v>
      </c>
      <c r="Q102" s="1285">
        <v>0</v>
      </c>
      <c r="R102" s="1303">
        <v>9</v>
      </c>
      <c r="S102" s="1306" t="s">
        <v>163</v>
      </c>
      <c r="T102" s="1285">
        <v>0</v>
      </c>
      <c r="U102" s="1303">
        <v>8</v>
      </c>
      <c r="V102" s="1306" t="s">
        <v>163</v>
      </c>
      <c r="W102" s="1285">
        <v>0</v>
      </c>
    </row>
    <row r="103" spans="1:23" x14ac:dyDescent="0.2">
      <c r="A103" s="1290"/>
      <c r="B103" s="1310"/>
      <c r="C103" s="1291"/>
      <c r="D103" s="1313"/>
      <c r="E103" s="1290"/>
      <c r="F103" s="1291"/>
      <c r="G103" s="1290"/>
      <c r="H103" s="1291"/>
      <c r="I103" s="1304"/>
      <c r="J103" s="1307"/>
      <c r="K103" s="1286"/>
      <c r="L103" s="1304"/>
      <c r="M103" s="1307"/>
      <c r="N103" s="1286"/>
      <c r="O103" s="1304"/>
      <c r="P103" s="1307"/>
      <c r="Q103" s="1286"/>
      <c r="R103" s="1304"/>
      <c r="S103" s="1307"/>
      <c r="T103" s="1286"/>
      <c r="U103" s="1304"/>
      <c r="V103" s="1307"/>
      <c r="W103" s="1286"/>
    </row>
    <row r="104" spans="1:23" ht="17.25" thickBot="1" x14ac:dyDescent="0.25">
      <c r="A104" s="1290"/>
      <c r="B104" s="1310"/>
      <c r="C104" s="1291"/>
      <c r="D104" s="1313"/>
      <c r="E104" s="1292"/>
      <c r="F104" s="1293"/>
      <c r="G104" s="1292"/>
      <c r="H104" s="1293"/>
      <c r="I104" s="1305"/>
      <c r="J104" s="1308"/>
      <c r="K104" s="1287"/>
      <c r="L104" s="1305"/>
      <c r="M104" s="1308"/>
      <c r="N104" s="1287"/>
      <c r="O104" s="1305"/>
      <c r="P104" s="1308"/>
      <c r="Q104" s="1287"/>
      <c r="R104" s="1305"/>
      <c r="S104" s="1308"/>
      <c r="T104" s="1287"/>
      <c r="U104" s="1305"/>
      <c r="V104" s="1308"/>
      <c r="W104" s="1287"/>
    </row>
    <row r="105" spans="1:23" x14ac:dyDescent="0.2">
      <c r="A105" s="1290"/>
      <c r="B105" s="1310"/>
      <c r="C105" s="1291"/>
      <c r="D105" s="1313"/>
      <c r="E105" s="1288" t="s">
        <v>160</v>
      </c>
      <c r="F105" s="1289"/>
      <c r="G105" s="1288" t="s">
        <v>159</v>
      </c>
      <c r="H105" s="1289"/>
      <c r="I105" s="1294">
        <v>0.41899999999999998</v>
      </c>
      <c r="J105" s="1295"/>
      <c r="K105" s="1296"/>
      <c r="L105" s="1294">
        <v>0.42</v>
      </c>
      <c r="M105" s="1295"/>
      <c r="N105" s="1296"/>
      <c r="O105" s="1294">
        <v>0.42</v>
      </c>
      <c r="P105" s="1295"/>
      <c r="Q105" s="1296"/>
      <c r="R105" s="1294">
        <v>0.42</v>
      </c>
      <c r="S105" s="1295"/>
      <c r="T105" s="1296"/>
      <c r="U105" s="1294">
        <v>0.42</v>
      </c>
      <c r="V105" s="1295"/>
      <c r="W105" s="1296"/>
    </row>
    <row r="106" spans="1:23" x14ac:dyDescent="0.2">
      <c r="A106" s="1290"/>
      <c r="B106" s="1310"/>
      <c r="C106" s="1291"/>
      <c r="D106" s="1313"/>
      <c r="E106" s="1290"/>
      <c r="F106" s="1291"/>
      <c r="G106" s="1290"/>
      <c r="H106" s="1291"/>
      <c r="I106" s="1297"/>
      <c r="J106" s="1298"/>
      <c r="K106" s="1299"/>
      <c r="L106" s="1297"/>
      <c r="M106" s="1298"/>
      <c r="N106" s="1299"/>
      <c r="O106" s="1297"/>
      <c r="P106" s="1298"/>
      <c r="Q106" s="1299"/>
      <c r="R106" s="1297"/>
      <c r="S106" s="1298"/>
      <c r="T106" s="1299"/>
      <c r="U106" s="1297"/>
      <c r="V106" s="1298"/>
      <c r="W106" s="1299"/>
    </row>
    <row r="107" spans="1:23" ht="17.25" thickBot="1" x14ac:dyDescent="0.25">
      <c r="A107" s="1292"/>
      <c r="B107" s="1311"/>
      <c r="C107" s="1293"/>
      <c r="D107" s="1314"/>
      <c r="E107" s="1292"/>
      <c r="F107" s="1293"/>
      <c r="G107" s="1292"/>
      <c r="H107" s="1293"/>
      <c r="I107" s="1300"/>
      <c r="J107" s="1301"/>
      <c r="K107" s="1302"/>
      <c r="L107" s="1300"/>
      <c r="M107" s="1301"/>
      <c r="N107" s="1302"/>
      <c r="O107" s="1300"/>
      <c r="P107" s="1301"/>
      <c r="Q107" s="1302"/>
      <c r="R107" s="1300"/>
      <c r="S107" s="1301"/>
      <c r="T107" s="1302"/>
      <c r="U107" s="1300"/>
      <c r="V107" s="1301"/>
      <c r="W107" s="1302"/>
    </row>
    <row r="108" spans="1:23" x14ac:dyDescent="0.25">
      <c r="A108" s="1257" t="s">
        <v>165</v>
      </c>
      <c r="B108" s="1258"/>
      <c r="C108" s="1258"/>
      <c r="D108" s="1259"/>
      <c r="E108" s="1273" t="s">
        <v>158</v>
      </c>
      <c r="F108" s="1274"/>
      <c r="G108" s="1274"/>
      <c r="H108" s="1275"/>
      <c r="I108" s="592">
        <f t="shared" ref="I108:W110" si="2">I82+I89</f>
        <v>68.52002513915528</v>
      </c>
      <c r="J108" s="593">
        <f t="shared" si="2"/>
        <v>13.727999999975509</v>
      </c>
      <c r="K108" s="594">
        <f t="shared" si="2"/>
        <v>3.8280000000145264</v>
      </c>
      <c r="L108" s="592">
        <f t="shared" si="2"/>
        <v>59.592195583412717</v>
      </c>
      <c r="M108" s="593">
        <f t="shared" si="2"/>
        <v>11.880000000019209</v>
      </c>
      <c r="N108" s="594">
        <f t="shared" si="2"/>
        <v>3.5639999999757492</v>
      </c>
      <c r="O108" s="592">
        <f t="shared" si="2"/>
        <v>54.742420390690185</v>
      </c>
      <c r="P108" s="593">
        <f t="shared" si="2"/>
        <v>10.82400000004418</v>
      </c>
      <c r="Q108" s="594">
        <f t="shared" si="2"/>
        <v>3.5640000000057626</v>
      </c>
      <c r="R108" s="592">
        <f t="shared" si="2"/>
        <v>47.138171094618016</v>
      </c>
      <c r="S108" s="593">
        <f t="shared" si="2"/>
        <v>9.2399999999615829</v>
      </c>
      <c r="T108" s="594">
        <f t="shared" si="2"/>
        <v>3.300000000027012</v>
      </c>
      <c r="U108" s="592">
        <f t="shared" si="2"/>
        <v>51.700838375810847</v>
      </c>
      <c r="V108" s="593">
        <f t="shared" si="2"/>
        <v>10.032000000002881</v>
      </c>
      <c r="W108" s="594">
        <f t="shared" si="2"/>
        <v>3.8279999999995198</v>
      </c>
    </row>
    <row r="109" spans="1:23" x14ac:dyDescent="0.25">
      <c r="A109" s="1270"/>
      <c r="B109" s="1261"/>
      <c r="C109" s="1261"/>
      <c r="D109" s="1262"/>
      <c r="E109" s="1276" t="s">
        <v>46</v>
      </c>
      <c r="F109" s="1277"/>
      <c r="G109" s="1277"/>
      <c r="H109" s="1278"/>
      <c r="I109" s="596">
        <f t="shared" si="2"/>
        <v>235.03859845295295</v>
      </c>
      <c r="J109" s="597">
        <f t="shared" si="2"/>
        <v>4.1999999999825377</v>
      </c>
      <c r="K109" s="602">
        <f t="shared" si="2"/>
        <v>0.89999999999918145</v>
      </c>
      <c r="L109" s="596">
        <f t="shared" si="2"/>
        <v>232.50489016352608</v>
      </c>
      <c r="M109" s="597">
        <f t="shared" si="2"/>
        <v>4.2000000000098225</v>
      </c>
      <c r="N109" s="602">
        <f t="shared" si="2"/>
        <v>0.5999999999994543</v>
      </c>
      <c r="O109" s="596">
        <f t="shared" si="2"/>
        <v>207.42547012910822</v>
      </c>
      <c r="P109" s="597">
        <f t="shared" si="2"/>
        <v>3.5999999999967258</v>
      </c>
      <c r="Q109" s="602">
        <f t="shared" si="2"/>
        <v>1.1999999999989086</v>
      </c>
      <c r="R109" s="596">
        <f t="shared" si="2"/>
        <v>148.8551561829741</v>
      </c>
      <c r="S109" s="597">
        <f t="shared" si="2"/>
        <v>2.7000000000043656</v>
      </c>
      <c r="T109" s="602">
        <f t="shared" si="2"/>
        <v>0.30000000000654836</v>
      </c>
      <c r="U109" s="596">
        <f t="shared" si="2"/>
        <v>186.63685644221891</v>
      </c>
      <c r="V109" s="597">
        <f t="shared" si="2"/>
        <v>3.3000000000174623</v>
      </c>
      <c r="W109" s="602">
        <f t="shared" si="2"/>
        <v>0.89999999999918145</v>
      </c>
    </row>
    <row r="110" spans="1:23" ht="17.25" thickBot="1" x14ac:dyDescent="0.3">
      <c r="A110" s="1260"/>
      <c r="B110" s="1271"/>
      <c r="C110" s="1271"/>
      <c r="D110" s="1272"/>
      <c r="E110" s="1279" t="s">
        <v>159</v>
      </c>
      <c r="F110" s="1280"/>
      <c r="G110" s="1280"/>
      <c r="H110" s="1281"/>
      <c r="I110" s="599">
        <f t="shared" si="2"/>
        <v>718.53659724838644</v>
      </c>
      <c r="J110" s="600">
        <f t="shared" si="2"/>
        <v>7.5000000000545697</v>
      </c>
      <c r="K110" s="604">
        <f t="shared" si="2"/>
        <v>2.4000000000251021</v>
      </c>
      <c r="L110" s="599">
        <f t="shared" si="2"/>
        <v>715.78975687809361</v>
      </c>
      <c r="M110" s="600">
        <f t="shared" si="2"/>
        <v>7.4999999999454303</v>
      </c>
      <c r="N110" s="604">
        <f t="shared" si="2"/>
        <v>2.3999999999978172</v>
      </c>
      <c r="O110" s="599">
        <f t="shared" si="2"/>
        <v>775.22805975558674</v>
      </c>
      <c r="P110" s="600">
        <f t="shared" si="2"/>
        <v>8.1000000000130967</v>
      </c>
      <c r="Q110" s="604">
        <f t="shared" si="2"/>
        <v>2.7000000000043656</v>
      </c>
      <c r="R110" s="599">
        <f t="shared" si="2"/>
        <v>527.38471818945925</v>
      </c>
      <c r="S110" s="600">
        <f t="shared" si="2"/>
        <v>5.4000000000087311</v>
      </c>
      <c r="T110" s="604">
        <f t="shared" si="2"/>
        <v>2.0999999999912689</v>
      </c>
      <c r="U110" s="599">
        <f t="shared" si="2"/>
        <v>698.58118393002269</v>
      </c>
      <c r="V110" s="600">
        <f t="shared" si="2"/>
        <v>7.1999999999934516</v>
      </c>
      <c r="W110" s="604">
        <f t="shared" si="2"/>
        <v>2.6999999999770807</v>
      </c>
    </row>
    <row r="113" spans="1:23" ht="17.25" thickBot="1" x14ac:dyDescent="0.3"/>
    <row r="114" spans="1:23" ht="17.25" thickBot="1" x14ac:dyDescent="0.3">
      <c r="A114" s="1282" t="s">
        <v>172</v>
      </c>
      <c r="B114" s="1283"/>
      <c r="C114" s="1283"/>
      <c r="D114" s="1283"/>
      <c r="E114" s="1283"/>
      <c r="F114" s="1283"/>
      <c r="G114" s="1283"/>
      <c r="H114" s="1284"/>
      <c r="I114" s="1267" t="s">
        <v>244</v>
      </c>
      <c r="J114" s="1268"/>
      <c r="K114" s="1269"/>
      <c r="L114" s="1267" t="s">
        <v>245</v>
      </c>
      <c r="M114" s="1268"/>
      <c r="N114" s="1269"/>
      <c r="O114" s="1267" t="s">
        <v>246</v>
      </c>
      <c r="P114" s="1268"/>
      <c r="Q114" s="1269"/>
      <c r="R114" s="1267" t="s">
        <v>247</v>
      </c>
      <c r="S114" s="1268"/>
      <c r="T114" s="1269"/>
      <c r="U114" s="1267" t="s">
        <v>248</v>
      </c>
      <c r="V114" s="1268"/>
      <c r="W114" s="1269"/>
    </row>
    <row r="115" spans="1:23" x14ac:dyDescent="0.25">
      <c r="A115" s="1257" t="s">
        <v>173</v>
      </c>
      <c r="B115" s="1258"/>
      <c r="C115" s="1258"/>
      <c r="D115" s="1259"/>
      <c r="E115" s="1263" t="s">
        <v>98</v>
      </c>
      <c r="F115" s="1264"/>
      <c r="G115" s="1265" t="s">
        <v>99</v>
      </c>
      <c r="H115" s="1266"/>
      <c r="I115" s="1251" t="s">
        <v>155</v>
      </c>
      <c r="J115" s="1253" t="s">
        <v>156</v>
      </c>
      <c r="K115" s="1255" t="s">
        <v>157</v>
      </c>
      <c r="L115" s="1251" t="s">
        <v>155</v>
      </c>
      <c r="M115" s="1253" t="s">
        <v>156</v>
      </c>
      <c r="N115" s="1255" t="s">
        <v>157</v>
      </c>
      <c r="O115" s="1251" t="s">
        <v>155</v>
      </c>
      <c r="P115" s="1253" t="s">
        <v>156</v>
      </c>
      <c r="Q115" s="1255" t="s">
        <v>157</v>
      </c>
      <c r="R115" s="1251" t="s">
        <v>155</v>
      </c>
      <c r="S115" s="1253" t="s">
        <v>156</v>
      </c>
      <c r="T115" s="1255" t="s">
        <v>157</v>
      </c>
      <c r="U115" s="1251" t="s">
        <v>155</v>
      </c>
      <c r="V115" s="1253" t="s">
        <v>156</v>
      </c>
      <c r="W115" s="1255" t="s">
        <v>157</v>
      </c>
    </row>
    <row r="116" spans="1:23" ht="17.25" thickBot="1" x14ac:dyDescent="0.3">
      <c r="A116" s="1260"/>
      <c r="B116" s="1261"/>
      <c r="C116" s="1261"/>
      <c r="D116" s="1262"/>
      <c r="E116" s="611" t="s">
        <v>100</v>
      </c>
      <c r="F116" s="612" t="s">
        <v>101</v>
      </c>
      <c r="G116" s="612" t="s">
        <v>100</v>
      </c>
      <c r="H116" s="613" t="s">
        <v>101</v>
      </c>
      <c r="I116" s="1252"/>
      <c r="J116" s="1254"/>
      <c r="K116" s="1256"/>
      <c r="L116" s="1252"/>
      <c r="M116" s="1254"/>
      <c r="N116" s="1256"/>
      <c r="O116" s="1252"/>
      <c r="P116" s="1254"/>
      <c r="Q116" s="1256"/>
      <c r="R116" s="1252"/>
      <c r="S116" s="1254"/>
      <c r="T116" s="1256"/>
      <c r="U116" s="1252"/>
      <c r="V116" s="1254"/>
      <c r="W116" s="1256"/>
    </row>
    <row r="117" spans="1:23" x14ac:dyDescent="0.25">
      <c r="A117" s="1241" t="s">
        <v>159</v>
      </c>
      <c r="B117" s="1244" t="s">
        <v>174</v>
      </c>
      <c r="C117" s="614" t="s">
        <v>175</v>
      </c>
      <c r="D117" s="615" t="s">
        <v>176</v>
      </c>
      <c r="E117" s="616"/>
      <c r="F117" s="617"/>
      <c r="G117" s="617"/>
      <c r="H117" s="618"/>
      <c r="I117" s="619">
        <v>3.3030553261737094</v>
      </c>
      <c r="J117" s="620">
        <v>3.599999999996726E-2</v>
      </c>
      <c r="K117" s="621">
        <v>0</v>
      </c>
      <c r="L117" s="619">
        <v>3.3030553261737094</v>
      </c>
      <c r="M117" s="620">
        <v>3.599999999996726E-2</v>
      </c>
      <c r="N117" s="621">
        <v>0</v>
      </c>
      <c r="O117" s="619">
        <v>3.3030553261737094</v>
      </c>
      <c r="P117" s="620">
        <v>3.599999999996726E-2</v>
      </c>
      <c r="Q117" s="621">
        <v>0</v>
      </c>
      <c r="R117" s="619">
        <v>3.2514450867022449</v>
      </c>
      <c r="S117" s="620">
        <v>3.599999999996726E-2</v>
      </c>
      <c r="T117" s="621">
        <v>0</v>
      </c>
      <c r="U117" s="619">
        <v>4.5982377389387485</v>
      </c>
      <c r="V117" s="620">
        <v>3.599999999996726E-2</v>
      </c>
      <c r="W117" s="621">
        <v>3.6000000000171894E-2</v>
      </c>
    </row>
    <row r="118" spans="1:23" x14ac:dyDescent="0.25">
      <c r="A118" s="1242"/>
      <c r="B118" s="1245"/>
      <c r="C118" s="622" t="s">
        <v>177</v>
      </c>
      <c r="D118" s="623" t="s">
        <v>178</v>
      </c>
      <c r="E118" s="624"/>
      <c r="F118" s="625"/>
      <c r="G118" s="625"/>
      <c r="H118" s="626"/>
      <c r="I118" s="627">
        <v>154.645085524058</v>
      </c>
      <c r="J118" s="628">
        <v>1.5839999999821885</v>
      </c>
      <c r="K118" s="629">
        <v>0.57599999999947615</v>
      </c>
      <c r="L118" s="627">
        <v>136.18845997225478</v>
      </c>
      <c r="M118" s="628">
        <v>1.3680000000167638</v>
      </c>
      <c r="N118" s="629">
        <v>0.57599999999947615</v>
      </c>
      <c r="O118" s="627">
        <v>124.11755063844649</v>
      </c>
      <c r="P118" s="628">
        <v>1.2239999999874271</v>
      </c>
      <c r="Q118" s="629">
        <v>0.57599999999947615</v>
      </c>
      <c r="R118" s="627">
        <v>96.014022791028609</v>
      </c>
      <c r="S118" s="628">
        <v>0.93600000000733419</v>
      </c>
      <c r="T118" s="629">
        <v>0.50399999999790457</v>
      </c>
      <c r="U118" s="627">
        <v>84.787314518749284</v>
      </c>
      <c r="V118" s="628">
        <v>0.79200000000419091</v>
      </c>
      <c r="W118" s="629">
        <v>0.50399999999790457</v>
      </c>
    </row>
    <row r="119" spans="1:23" x14ac:dyDescent="0.25">
      <c r="A119" s="1242"/>
      <c r="B119" s="1245"/>
      <c r="C119" s="622" t="s">
        <v>179</v>
      </c>
      <c r="D119" s="623" t="s">
        <v>180</v>
      </c>
      <c r="E119" s="624"/>
      <c r="F119" s="625"/>
      <c r="G119" s="625"/>
      <c r="H119" s="626"/>
      <c r="I119" s="627">
        <v>3.969778448092077</v>
      </c>
      <c r="J119" s="628">
        <v>3.6000000000240104E-2</v>
      </c>
      <c r="K119" s="629">
        <v>2.3999999999978171E-2</v>
      </c>
      <c r="L119" s="627">
        <v>3.1141504263623649</v>
      </c>
      <c r="M119" s="628">
        <v>2.3999999999978171E-2</v>
      </c>
      <c r="N119" s="629">
        <v>2.3999999999978171E-2</v>
      </c>
      <c r="O119" s="627">
        <v>3.1141504263623649</v>
      </c>
      <c r="P119" s="628">
        <v>2.3999999999978171E-2</v>
      </c>
      <c r="Q119" s="629">
        <v>2.3999999999978171E-2</v>
      </c>
      <c r="R119" s="627">
        <v>2.4234840796579724</v>
      </c>
      <c r="S119" s="628">
        <v>2.3999999999978171E-2</v>
      </c>
      <c r="T119" s="629">
        <v>1.1999999999989085E-2</v>
      </c>
      <c r="U119" s="627">
        <v>1.0838150289007482</v>
      </c>
      <c r="V119" s="628">
        <v>0</v>
      </c>
      <c r="W119" s="629">
        <v>1.1999999999989085E-2</v>
      </c>
    </row>
    <row r="120" spans="1:23" x14ac:dyDescent="0.25">
      <c r="A120" s="1242"/>
      <c r="B120" s="1245"/>
      <c r="C120" s="622" t="s">
        <v>181</v>
      </c>
      <c r="D120" s="623" t="s">
        <v>182</v>
      </c>
      <c r="E120" s="624"/>
      <c r="F120" s="625"/>
      <c r="G120" s="625"/>
      <c r="H120" s="626"/>
      <c r="I120" s="627">
        <v>19.259956712995855</v>
      </c>
      <c r="J120" s="628">
        <v>0.18000000000065483</v>
      </c>
      <c r="K120" s="629">
        <v>0.10799999999990177</v>
      </c>
      <c r="L120" s="627">
        <v>14.77171248553431</v>
      </c>
      <c r="M120" s="628">
        <v>0.14399999999986904</v>
      </c>
      <c r="N120" s="629">
        <v>7.1999999999934519E-2</v>
      </c>
      <c r="O120" s="627">
        <v>14.77171248553431</v>
      </c>
      <c r="P120" s="628">
        <v>0.14399999999986904</v>
      </c>
      <c r="Q120" s="629">
        <v>7.1999999999934519E-2</v>
      </c>
      <c r="R120" s="627">
        <v>11.723251979644937</v>
      </c>
      <c r="S120" s="628">
        <v>0.1080000000023574</v>
      </c>
      <c r="T120" s="629">
        <v>7.1999999999934519E-2</v>
      </c>
      <c r="U120" s="627">
        <v>11.723251979398887</v>
      </c>
      <c r="V120" s="628">
        <v>0.10799999999908323</v>
      </c>
      <c r="W120" s="629">
        <v>7.1999999999934519E-2</v>
      </c>
    </row>
    <row r="121" spans="1:23" x14ac:dyDescent="0.25">
      <c r="A121" s="1242"/>
      <c r="B121" s="1245"/>
      <c r="C121" s="622" t="s">
        <v>183</v>
      </c>
      <c r="D121" s="623" t="s">
        <v>184</v>
      </c>
      <c r="E121" s="624"/>
      <c r="F121" s="625"/>
      <c r="G121" s="625"/>
      <c r="H121" s="626"/>
      <c r="I121" s="627">
        <v>1.6515276630868547</v>
      </c>
      <c r="J121" s="628">
        <v>0</v>
      </c>
      <c r="K121" s="629">
        <v>1.799999999998363E-2</v>
      </c>
      <c r="L121" s="627">
        <v>0</v>
      </c>
      <c r="M121" s="628">
        <v>0</v>
      </c>
      <c r="N121" s="629">
        <v>0</v>
      </c>
      <c r="O121" s="627">
        <v>0</v>
      </c>
      <c r="P121" s="628">
        <v>0</v>
      </c>
      <c r="Q121" s="629">
        <v>0</v>
      </c>
      <c r="R121" s="627">
        <v>1.6257225433603637</v>
      </c>
      <c r="S121" s="628">
        <v>0</v>
      </c>
      <c r="T121" s="629">
        <v>1.8000000000085947E-2</v>
      </c>
      <c r="U121" s="627">
        <v>0</v>
      </c>
      <c r="V121" s="628">
        <v>0</v>
      </c>
      <c r="W121" s="629">
        <v>0</v>
      </c>
    </row>
    <row r="122" spans="1:23" x14ac:dyDescent="0.25">
      <c r="A122" s="1242"/>
      <c r="B122" s="1245"/>
      <c r="C122" s="622" t="s">
        <v>185</v>
      </c>
      <c r="D122" s="623" t="s">
        <v>186</v>
      </c>
      <c r="E122" s="624"/>
      <c r="F122" s="625"/>
      <c r="G122" s="625"/>
      <c r="H122" s="626"/>
      <c r="I122" s="627">
        <v>7.3858562427671552</v>
      </c>
      <c r="J122" s="628">
        <v>7.1999999999934519E-2</v>
      </c>
      <c r="K122" s="629">
        <v>3.599999999996726E-2</v>
      </c>
      <c r="L122" s="627">
        <v>10.445178068259301</v>
      </c>
      <c r="M122" s="628">
        <v>0.10799999999990177</v>
      </c>
      <c r="N122" s="629">
        <v>3.599999999996726E-2</v>
      </c>
      <c r="O122" s="627">
        <v>7.3858562427671552</v>
      </c>
      <c r="P122" s="628">
        <v>7.1999999999934519E-2</v>
      </c>
      <c r="Q122" s="629">
        <v>3.599999999996726E-2</v>
      </c>
      <c r="R122" s="627">
        <v>6.502890173478419</v>
      </c>
      <c r="S122" s="628">
        <v>7.2000000000753059E-2</v>
      </c>
      <c r="T122" s="629">
        <v>0</v>
      </c>
      <c r="U122" s="627">
        <v>10.281972160942749</v>
      </c>
      <c r="V122" s="628">
        <v>0.10799999999990177</v>
      </c>
      <c r="W122" s="629">
        <v>3.599999999996726E-2</v>
      </c>
    </row>
    <row r="123" spans="1:23" x14ac:dyDescent="0.25">
      <c r="A123" s="1242"/>
      <c r="B123" s="1245"/>
      <c r="C123" s="622" t="s">
        <v>187</v>
      </c>
      <c r="D123" s="623" t="s">
        <v>188</v>
      </c>
      <c r="E123" s="624"/>
      <c r="F123" s="625"/>
      <c r="G123" s="625"/>
      <c r="H123" s="626"/>
      <c r="I123" s="627">
        <v>16.515276630943649</v>
      </c>
      <c r="J123" s="628">
        <v>0.18000000000065483</v>
      </c>
      <c r="K123" s="629">
        <v>0</v>
      </c>
      <c r="L123" s="627">
        <v>13.212221304694838</v>
      </c>
      <c r="M123" s="628">
        <v>0.14399999999986904</v>
      </c>
      <c r="N123" s="629">
        <v>0</v>
      </c>
      <c r="O123" s="627">
        <v>9.9091659784460262</v>
      </c>
      <c r="P123" s="628">
        <v>0.10799999999908323</v>
      </c>
      <c r="Q123" s="629">
        <v>0</v>
      </c>
      <c r="R123" s="627">
        <v>9.7543352600328053</v>
      </c>
      <c r="S123" s="628">
        <v>0.10799999999908323</v>
      </c>
      <c r="T123" s="629">
        <v>0</v>
      </c>
      <c r="U123" s="627">
        <v>13.005780346808979</v>
      </c>
      <c r="V123" s="628">
        <v>0.14399999999986904</v>
      </c>
      <c r="W123" s="629">
        <v>0</v>
      </c>
    </row>
    <row r="124" spans="1:23" x14ac:dyDescent="0.25">
      <c r="A124" s="1242"/>
      <c r="B124" s="1245"/>
      <c r="C124" s="622" t="s">
        <v>189</v>
      </c>
      <c r="D124" s="623" t="s">
        <v>190</v>
      </c>
      <c r="E124" s="624"/>
      <c r="F124" s="625"/>
      <c r="G124" s="625"/>
      <c r="H124" s="626"/>
      <c r="I124" s="627">
        <v>48.093211489835824</v>
      </c>
      <c r="J124" s="628">
        <v>0.50399999999954159</v>
      </c>
      <c r="K124" s="629">
        <v>0.14399999999986904</v>
      </c>
      <c r="L124" s="627">
        <v>25.155319920323315</v>
      </c>
      <c r="M124" s="628">
        <v>0.25200000000058936</v>
      </c>
      <c r="N124" s="629">
        <v>0.10799999999990177</v>
      </c>
      <c r="O124" s="627">
        <v>13.618845997091414</v>
      </c>
      <c r="P124" s="628">
        <v>0.14399999999986904</v>
      </c>
      <c r="Q124" s="629">
        <v>3.6000000000785806E-2</v>
      </c>
      <c r="R124" s="627">
        <v>7.2704522389739177</v>
      </c>
      <c r="S124" s="628">
        <v>7.1999999999934519E-2</v>
      </c>
      <c r="T124" s="629">
        <v>3.599999999996726E-2</v>
      </c>
      <c r="U124" s="627">
        <v>20.563944321908874</v>
      </c>
      <c r="V124" s="628">
        <v>0.21599999999980354</v>
      </c>
      <c r="W124" s="629">
        <v>7.2000000000753059E-2</v>
      </c>
    </row>
    <row r="125" spans="1:23" x14ac:dyDescent="0.25">
      <c r="A125" s="1242"/>
      <c r="B125" s="1245"/>
      <c r="C125" s="622" t="s">
        <v>191</v>
      </c>
      <c r="D125" s="623" t="s">
        <v>192</v>
      </c>
      <c r="E125" s="624"/>
      <c r="F125" s="625"/>
      <c r="G125" s="625"/>
      <c r="H125" s="626"/>
      <c r="I125" s="627">
        <v>68.01407194720764</v>
      </c>
      <c r="J125" s="628">
        <v>0.64800000000104774</v>
      </c>
      <c r="K125" s="630">
        <v>0.36000000000130966</v>
      </c>
      <c r="L125" s="627">
        <v>56.151940544886799</v>
      </c>
      <c r="M125" s="628">
        <v>0.53999999999869031</v>
      </c>
      <c r="N125" s="630">
        <v>0.28799999999973808</v>
      </c>
      <c r="O125" s="627">
        <v>56.151940544886799</v>
      </c>
      <c r="P125" s="628">
        <v>0.53999999999869031</v>
      </c>
      <c r="Q125" s="630">
        <v>0.28799999999973808</v>
      </c>
      <c r="R125" s="627">
        <v>43.622713434174123</v>
      </c>
      <c r="S125" s="628">
        <v>0.4320000000028813</v>
      </c>
      <c r="T125" s="630">
        <v>0.21600000000144065</v>
      </c>
      <c r="U125" s="627">
        <v>43.62271343404187</v>
      </c>
      <c r="V125" s="628">
        <v>0.4320000000028813</v>
      </c>
      <c r="W125" s="630">
        <v>0.21599999999816646</v>
      </c>
    </row>
    <row r="126" spans="1:23" x14ac:dyDescent="0.25">
      <c r="A126" s="1242"/>
      <c r="B126" s="1245"/>
      <c r="C126" s="622" t="s">
        <v>193</v>
      </c>
      <c r="D126" s="623" t="s">
        <v>194</v>
      </c>
      <c r="E126" s="624"/>
      <c r="F126" s="625"/>
      <c r="G126" s="625"/>
      <c r="H126" s="626"/>
      <c r="I126" s="627">
        <v>0</v>
      </c>
      <c r="J126" s="628">
        <v>0</v>
      </c>
      <c r="K126" s="629">
        <v>0</v>
      </c>
      <c r="L126" s="627">
        <v>3.3030553261737094</v>
      </c>
      <c r="M126" s="628">
        <v>0</v>
      </c>
      <c r="N126" s="629">
        <v>3.599999999996726E-2</v>
      </c>
      <c r="O126" s="627">
        <v>0</v>
      </c>
      <c r="P126" s="628">
        <v>0</v>
      </c>
      <c r="Q126" s="629">
        <v>0</v>
      </c>
      <c r="R126" s="627">
        <v>0</v>
      </c>
      <c r="S126" s="628">
        <v>0</v>
      </c>
      <c r="T126" s="629">
        <v>0</v>
      </c>
      <c r="U126" s="627">
        <v>3.2514450867022449</v>
      </c>
      <c r="V126" s="628">
        <v>0</v>
      </c>
      <c r="W126" s="629">
        <v>3.599999999996726E-2</v>
      </c>
    </row>
    <row r="127" spans="1:23" x14ac:dyDescent="0.25">
      <c r="A127" s="1242"/>
      <c r="B127" s="1245"/>
      <c r="C127" s="622" t="s">
        <v>195</v>
      </c>
      <c r="D127" s="623" t="s">
        <v>196</v>
      </c>
      <c r="E127" s="624"/>
      <c r="F127" s="625"/>
      <c r="G127" s="625"/>
      <c r="H127" s="626"/>
      <c r="I127" s="627">
        <v>6.6061106521972137</v>
      </c>
      <c r="J127" s="628">
        <v>7.1999999998297426E-2</v>
      </c>
      <c r="K127" s="629">
        <v>0</v>
      </c>
      <c r="L127" s="627">
        <v>47.292555122388222</v>
      </c>
      <c r="M127" s="628">
        <v>0.21600000000144065</v>
      </c>
      <c r="N127" s="629">
        <v>0.46800000000039288</v>
      </c>
      <c r="O127" s="627">
        <v>6.6061106521972137</v>
      </c>
      <c r="P127" s="628">
        <v>7.1999999998297426E-2</v>
      </c>
      <c r="Q127" s="629">
        <v>0</v>
      </c>
      <c r="R127" s="627">
        <v>6.5028901735523483</v>
      </c>
      <c r="S127" s="628">
        <v>7.2000000001571612E-2</v>
      </c>
      <c r="T127" s="629">
        <v>0</v>
      </c>
      <c r="U127" s="627">
        <v>14.540904477947835</v>
      </c>
      <c r="V127" s="628">
        <v>0.14399999999986904</v>
      </c>
      <c r="W127" s="629">
        <v>7.1999999999934519E-2</v>
      </c>
    </row>
    <row r="128" spans="1:23" ht="17.25" thickBot="1" x14ac:dyDescent="0.3">
      <c r="A128" s="1242"/>
      <c r="B128" s="1246"/>
      <c r="C128" s="631" t="s">
        <v>197</v>
      </c>
      <c r="D128" s="632" t="s">
        <v>198</v>
      </c>
      <c r="E128" s="633"/>
      <c r="F128" s="634"/>
      <c r="G128" s="634"/>
      <c r="H128" s="635"/>
      <c r="I128" s="636">
        <v>55.369296826529315</v>
      </c>
      <c r="J128" s="637">
        <v>0.57599999999947615</v>
      </c>
      <c r="K128" s="638">
        <v>0.18000000000065483</v>
      </c>
      <c r="L128" s="636">
        <v>56.442634155691131</v>
      </c>
      <c r="M128" s="637">
        <v>0.57599999999947615</v>
      </c>
      <c r="N128" s="638">
        <v>0.21600000000144065</v>
      </c>
      <c r="O128" s="636">
        <v>41.780712273322202</v>
      </c>
      <c r="P128" s="637">
        <v>0.4320000000028813</v>
      </c>
      <c r="Q128" s="638">
        <v>0.14399999999986904</v>
      </c>
      <c r="R128" s="636">
        <v>35.019135306615929</v>
      </c>
      <c r="S128" s="637">
        <v>0.36000000000130966</v>
      </c>
      <c r="T128" s="638">
        <v>0.14399999999986904</v>
      </c>
      <c r="U128" s="636">
        <v>29.081808956424663</v>
      </c>
      <c r="V128" s="637">
        <v>0.28800000000628645</v>
      </c>
      <c r="W128" s="638">
        <v>0.14399999999986904</v>
      </c>
    </row>
    <row r="129" spans="1:23" x14ac:dyDescent="0.25">
      <c r="A129" s="1242"/>
      <c r="B129" s="1247" t="s">
        <v>199</v>
      </c>
      <c r="C129" s="639" t="s">
        <v>200</v>
      </c>
      <c r="D129" s="640" t="s">
        <v>201</v>
      </c>
      <c r="E129" s="639"/>
      <c r="F129" s="617"/>
      <c r="G129" s="617"/>
      <c r="H129" s="641"/>
      <c r="I129" s="619">
        <v>23.670877530153565</v>
      </c>
      <c r="J129" s="620">
        <v>7.1999999999934519E-2</v>
      </c>
      <c r="K129" s="621">
        <v>0.2519999999997708</v>
      </c>
      <c r="L129" s="619">
        <v>27.780358998504227</v>
      </c>
      <c r="M129" s="620">
        <v>0.10800000000072033</v>
      </c>
      <c r="N129" s="621">
        <v>0.28799999999973808</v>
      </c>
      <c r="O129" s="619">
        <v>24.762268046471174</v>
      </c>
      <c r="P129" s="620">
        <v>0.10799999999908323</v>
      </c>
      <c r="Q129" s="621">
        <v>0.2519999999997708</v>
      </c>
      <c r="R129" s="619">
        <v>17.509567653307965</v>
      </c>
      <c r="S129" s="620">
        <v>7.1999999999934519E-2</v>
      </c>
      <c r="T129" s="621">
        <v>0.18000000000065483</v>
      </c>
      <c r="U129" s="619">
        <v>18.959019889329934</v>
      </c>
      <c r="V129" s="620">
        <v>0.10800000000072033</v>
      </c>
      <c r="W129" s="621">
        <v>0.17999999999983629</v>
      </c>
    </row>
    <row r="130" spans="1:23" x14ac:dyDescent="0.25">
      <c r="A130" s="1242"/>
      <c r="B130" s="1245"/>
      <c r="C130" s="642" t="s">
        <v>202</v>
      </c>
      <c r="D130" s="623" t="s">
        <v>203</v>
      </c>
      <c r="E130" s="642"/>
      <c r="F130" s="625"/>
      <c r="G130" s="643"/>
      <c r="H130" s="644"/>
      <c r="I130" s="627">
        <v>13.005780347104697</v>
      </c>
      <c r="J130" s="628">
        <v>0</v>
      </c>
      <c r="K130" s="629">
        <v>0.14400000000314322</v>
      </c>
      <c r="L130" s="627">
        <v>45.982377391473285</v>
      </c>
      <c r="M130" s="628">
        <v>0.50400000002409795</v>
      </c>
      <c r="N130" s="629">
        <v>7.2000000001571612E-2</v>
      </c>
      <c r="O130" s="627">
        <v>96.672412373665424</v>
      </c>
      <c r="P130" s="628">
        <v>1.0079999999958091</v>
      </c>
      <c r="Q130" s="629">
        <v>0.35999999999476129</v>
      </c>
      <c r="R130" s="627">
        <v>35.019135306176622</v>
      </c>
      <c r="S130" s="628">
        <v>0.35999999999476129</v>
      </c>
      <c r="T130" s="629">
        <v>0.14400000000314322</v>
      </c>
      <c r="U130" s="627">
        <v>29.081808956556916</v>
      </c>
      <c r="V130" s="628">
        <v>0.28800000000628645</v>
      </c>
      <c r="W130" s="629">
        <v>0.14400000000314322</v>
      </c>
    </row>
    <row r="131" spans="1:23" x14ac:dyDescent="0.25">
      <c r="A131" s="1242"/>
      <c r="B131" s="1245"/>
      <c r="C131" s="645" t="s">
        <v>204</v>
      </c>
      <c r="D131" s="623" t="s">
        <v>205</v>
      </c>
      <c r="E131" s="645"/>
      <c r="F131" s="625"/>
      <c r="G131" s="643"/>
      <c r="H131" s="644"/>
      <c r="I131" s="627">
        <v>18.959019889139753</v>
      </c>
      <c r="J131" s="628">
        <v>0.17999999999738064</v>
      </c>
      <c r="K131" s="629">
        <v>0.10800000000072033</v>
      </c>
      <c r="L131" s="627">
        <v>24.762268046403225</v>
      </c>
      <c r="M131" s="628">
        <v>0.25199999999895228</v>
      </c>
      <c r="N131" s="629">
        <v>0.10799999999908323</v>
      </c>
      <c r="O131" s="627">
        <v>21.811356716822566</v>
      </c>
      <c r="P131" s="628">
        <v>0.21599999999816646</v>
      </c>
      <c r="Q131" s="629">
        <v>0.10800000000072033</v>
      </c>
      <c r="R131" s="627">
        <v>17.509567653582533</v>
      </c>
      <c r="S131" s="628">
        <v>0.18000000000392902</v>
      </c>
      <c r="T131" s="629">
        <v>7.1999999999934519E-2</v>
      </c>
      <c r="U131" s="627">
        <v>14.540904477683338</v>
      </c>
      <c r="V131" s="628">
        <v>0.14399999999659485</v>
      </c>
      <c r="W131" s="629">
        <v>7.1999999999934519E-2</v>
      </c>
    </row>
    <row r="132" spans="1:23" x14ac:dyDescent="0.25">
      <c r="A132" s="1242"/>
      <c r="B132" s="1245"/>
      <c r="C132" s="642" t="s">
        <v>206</v>
      </c>
      <c r="D132" s="623" t="s">
        <v>207</v>
      </c>
      <c r="E132" s="642"/>
      <c r="F132" s="625"/>
      <c r="G132" s="643"/>
      <c r="H132" s="644"/>
      <c r="I132" s="627">
        <v>4.5982377388211271</v>
      </c>
      <c r="J132" s="628">
        <v>3.599999999751162E-2</v>
      </c>
      <c r="K132" s="629">
        <v>3.6000000000785806E-2</v>
      </c>
      <c r="L132" s="627">
        <v>7.2704522390731032</v>
      </c>
      <c r="M132" s="628">
        <v>7.2000000001571612E-2</v>
      </c>
      <c r="N132" s="629">
        <v>3.5999999999148713E-2</v>
      </c>
      <c r="O132" s="627">
        <v>7.2704522390069801</v>
      </c>
      <c r="P132" s="628">
        <v>3.6000000000785806E-2</v>
      </c>
      <c r="Q132" s="629">
        <v>7.1999999999934519E-2</v>
      </c>
      <c r="R132" s="627">
        <v>4.5982377388211271</v>
      </c>
      <c r="S132" s="628">
        <v>3.599999999751162E-2</v>
      </c>
      <c r="T132" s="629">
        <v>3.6000000000785806E-2</v>
      </c>
      <c r="U132" s="627">
        <v>4.5982377388211271</v>
      </c>
      <c r="V132" s="628">
        <v>3.599999999751162E-2</v>
      </c>
      <c r="W132" s="629">
        <v>3.6000000000785806E-2</v>
      </c>
    </row>
    <row r="133" spans="1:23" x14ac:dyDescent="0.25">
      <c r="A133" s="1242"/>
      <c r="B133" s="1245"/>
      <c r="C133" s="642" t="s">
        <v>208</v>
      </c>
      <c r="D133" s="623" t="s">
        <v>209</v>
      </c>
      <c r="E133" s="642"/>
      <c r="F133" s="625"/>
      <c r="G133" s="643"/>
      <c r="H133" s="644"/>
      <c r="I133" s="627">
        <v>124.61987794091864</v>
      </c>
      <c r="J133" s="628">
        <v>1.331999999996333</v>
      </c>
      <c r="K133" s="629">
        <v>0.36000000000130966</v>
      </c>
      <c r="L133" s="627">
        <v>138.02374818722888</v>
      </c>
      <c r="M133" s="628">
        <v>1.4759999999994762</v>
      </c>
      <c r="N133" s="629">
        <v>0.39600000000209545</v>
      </c>
      <c r="O133" s="627">
        <v>86.393043569580911</v>
      </c>
      <c r="P133" s="628">
        <v>0.9</v>
      </c>
      <c r="Q133" s="629">
        <v>0.32400000000052387</v>
      </c>
      <c r="R133" s="627">
        <v>73.06714071188587</v>
      </c>
      <c r="S133" s="628">
        <v>0.75600000000995349</v>
      </c>
      <c r="T133" s="629">
        <v>0.28799999999973808</v>
      </c>
      <c r="U133" s="627">
        <v>61.089106955930653</v>
      </c>
      <c r="V133" s="628">
        <v>0.61200000000681032</v>
      </c>
      <c r="W133" s="629">
        <v>0.28799999999973808</v>
      </c>
    </row>
    <row r="134" spans="1:23" x14ac:dyDescent="0.25">
      <c r="A134" s="1242"/>
      <c r="B134" s="1245"/>
      <c r="C134" s="642" t="s">
        <v>210</v>
      </c>
      <c r="D134" s="646" t="s">
        <v>211</v>
      </c>
      <c r="E134" s="642"/>
      <c r="F134" s="625"/>
      <c r="G134" s="643"/>
      <c r="H134" s="644"/>
      <c r="I134" s="627">
        <v>4.8469681592939029</v>
      </c>
      <c r="J134" s="628">
        <v>2.3999999999432475E-2</v>
      </c>
      <c r="K134" s="629">
        <v>4.7999999999956341E-2</v>
      </c>
      <c r="L134" s="627">
        <v>5.83652255112096</v>
      </c>
      <c r="M134" s="628">
        <v>2.400000000052387E-2</v>
      </c>
      <c r="N134" s="629">
        <v>6.0000000000218282E-2</v>
      </c>
      <c r="O134" s="627">
        <v>4.8469681592939029</v>
      </c>
      <c r="P134" s="628">
        <v>2.3999999999432475E-2</v>
      </c>
      <c r="Q134" s="629">
        <v>4.7999999999956341E-2</v>
      </c>
      <c r="R134" s="627">
        <v>3.9077506598679759</v>
      </c>
      <c r="S134" s="628">
        <v>2.400000000052387E-2</v>
      </c>
      <c r="T134" s="629">
        <v>3.6000000000240104E-2</v>
      </c>
      <c r="U134" s="627">
        <v>3.4273240536787539</v>
      </c>
      <c r="V134" s="628">
        <v>1.2000000000261935E-2</v>
      </c>
      <c r="W134" s="629">
        <v>3.6000000000240104E-2</v>
      </c>
    </row>
    <row r="135" spans="1:23" x14ac:dyDescent="0.25">
      <c r="A135" s="1242"/>
      <c r="B135" s="1245"/>
      <c r="C135" s="642" t="s">
        <v>212</v>
      </c>
      <c r="D135" s="623" t="s">
        <v>213</v>
      </c>
      <c r="E135" s="642"/>
      <c r="F135" s="625"/>
      <c r="G135" s="643"/>
      <c r="H135" s="644"/>
      <c r="I135" s="627">
        <v>98.728351196962024</v>
      </c>
      <c r="J135" s="628">
        <v>1.0440000000031433</v>
      </c>
      <c r="K135" s="629">
        <v>0.32400000000052387</v>
      </c>
      <c r="L135" s="627">
        <v>122.39434394704368</v>
      </c>
      <c r="M135" s="628">
        <v>1.0440000000031433</v>
      </c>
      <c r="N135" s="629">
        <v>0.86399999999921417</v>
      </c>
      <c r="O135" s="627">
        <v>82.255777286980901</v>
      </c>
      <c r="P135" s="628">
        <v>0.86399999999266586</v>
      </c>
      <c r="Q135" s="629">
        <v>0.28799999999973808</v>
      </c>
      <c r="R135" s="627">
        <v>56.78404724322975</v>
      </c>
      <c r="S135" s="628">
        <v>0.57599999999947615</v>
      </c>
      <c r="T135" s="629">
        <v>0.25200000000222644</v>
      </c>
      <c r="U135" s="627">
        <v>81.286127166967646</v>
      </c>
      <c r="V135" s="628">
        <v>0.86399999999266586</v>
      </c>
      <c r="W135" s="629">
        <v>0.25199999999895228</v>
      </c>
    </row>
    <row r="136" spans="1:23" x14ac:dyDescent="0.25">
      <c r="A136" s="1242"/>
      <c r="B136" s="1245"/>
      <c r="C136" s="642" t="s">
        <v>214</v>
      </c>
      <c r="D136" s="623" t="s">
        <v>215</v>
      </c>
      <c r="E136" s="642"/>
      <c r="F136" s="625"/>
      <c r="G136" s="643"/>
      <c r="H136" s="644"/>
      <c r="I136" s="627">
        <v>16.579181944528123</v>
      </c>
      <c r="J136" s="628">
        <v>0.18000000000065483</v>
      </c>
      <c r="K136" s="629">
        <v>3.5999999999148713E-2</v>
      </c>
      <c r="L136" s="627">
        <v>23.670877530123107</v>
      </c>
      <c r="M136" s="628">
        <v>0.25199999999895228</v>
      </c>
      <c r="N136" s="629">
        <v>7.2000000001571612E-2</v>
      </c>
      <c r="O136" s="627">
        <v>17.509567653307965</v>
      </c>
      <c r="P136" s="628">
        <v>0.18000000000065483</v>
      </c>
      <c r="Q136" s="629">
        <v>7.1999999999934519E-2</v>
      </c>
      <c r="R136" s="627">
        <v>10.281972161129776</v>
      </c>
      <c r="S136" s="628">
        <v>0.1080000000023574</v>
      </c>
      <c r="T136" s="629">
        <v>3.5999999999148713E-2</v>
      </c>
      <c r="U136" s="627">
        <v>13.406051528386858</v>
      </c>
      <c r="V136" s="628">
        <v>0.14399999999986904</v>
      </c>
      <c r="W136" s="629">
        <v>3.6000000000785806E-2</v>
      </c>
    </row>
    <row r="137" spans="1:23" x14ac:dyDescent="0.25">
      <c r="A137" s="1242"/>
      <c r="B137" s="1245"/>
      <c r="C137" s="642" t="s">
        <v>216</v>
      </c>
      <c r="D137" s="623" t="s">
        <v>217</v>
      </c>
      <c r="E137" s="642"/>
      <c r="F137" s="625"/>
      <c r="G137" s="643"/>
      <c r="H137" s="644"/>
      <c r="I137" s="627">
        <v>0</v>
      </c>
      <c r="J137" s="628">
        <v>0</v>
      </c>
      <c r="K137" s="629">
        <v>0</v>
      </c>
      <c r="L137" s="627">
        <v>5.8616259898224685</v>
      </c>
      <c r="M137" s="628">
        <v>5.4000000001178702E-2</v>
      </c>
      <c r="N137" s="629">
        <v>3.599999999996726E-2</v>
      </c>
      <c r="O137" s="627">
        <v>26.910496426086372</v>
      </c>
      <c r="P137" s="628">
        <v>0.26999999999934515</v>
      </c>
      <c r="Q137" s="629">
        <v>0.12599999999947614</v>
      </c>
      <c r="R137" s="627">
        <v>14.540904477947835</v>
      </c>
      <c r="S137" s="628">
        <v>0.14399999999986904</v>
      </c>
      <c r="T137" s="629">
        <v>7.1999999999934519E-2</v>
      </c>
      <c r="U137" s="627">
        <v>0</v>
      </c>
      <c r="V137" s="628">
        <v>0</v>
      </c>
      <c r="W137" s="629">
        <v>0</v>
      </c>
    </row>
    <row r="138" spans="1:23" x14ac:dyDescent="0.25">
      <c r="A138" s="1242"/>
      <c r="B138" s="1245"/>
      <c r="C138" s="645" t="s">
        <v>218</v>
      </c>
      <c r="D138" s="647" t="s">
        <v>219</v>
      </c>
      <c r="E138" s="645"/>
      <c r="F138" s="625"/>
      <c r="G138" s="643"/>
      <c r="H138" s="644"/>
      <c r="I138" s="627">
        <v>44.22443445734136</v>
      </c>
      <c r="J138" s="628">
        <v>0.46799999999711872</v>
      </c>
      <c r="K138" s="629">
        <v>0.14399999999986904</v>
      </c>
      <c r="L138" s="627">
        <v>60.742006947514746</v>
      </c>
      <c r="M138" s="628">
        <v>0.64800000000104774</v>
      </c>
      <c r="N138" s="629">
        <v>0.18000000000065483</v>
      </c>
      <c r="O138" s="627">
        <v>75.065438891052196</v>
      </c>
      <c r="P138" s="628">
        <v>0.79199999999764259</v>
      </c>
      <c r="Q138" s="629">
        <v>0.25199999999895228</v>
      </c>
      <c r="R138" s="627">
        <v>48.336206186932181</v>
      </c>
      <c r="S138" s="628">
        <v>0.50399999999790457</v>
      </c>
      <c r="T138" s="629">
        <v>0.18000000000065483</v>
      </c>
      <c r="U138" s="627">
        <v>47.341755060733632</v>
      </c>
      <c r="V138" s="628">
        <v>0.50400000000445289</v>
      </c>
      <c r="W138" s="629">
        <v>0.14399999999986904</v>
      </c>
    </row>
    <row r="139" spans="1:23" x14ac:dyDescent="0.25">
      <c r="A139" s="1242"/>
      <c r="B139" s="1245"/>
      <c r="C139" s="642" t="s">
        <v>220</v>
      </c>
      <c r="D139" s="623" t="s">
        <v>221</v>
      </c>
      <c r="E139" s="642"/>
      <c r="F139" s="625"/>
      <c r="G139" s="643"/>
      <c r="H139" s="644"/>
      <c r="I139" s="627">
        <v>29.976842527370042</v>
      </c>
      <c r="J139" s="628">
        <v>0.32400000000052387</v>
      </c>
      <c r="K139" s="629">
        <v>7.1999999999934519E-2</v>
      </c>
      <c r="L139" s="627">
        <v>40.218154585106781</v>
      </c>
      <c r="M139" s="628">
        <v>0.43199999999960709</v>
      </c>
      <c r="N139" s="629">
        <v>0.10799999999990177</v>
      </c>
      <c r="O139" s="627">
        <v>40.218154585259192</v>
      </c>
      <c r="P139" s="628">
        <v>0.43200000000124417</v>
      </c>
      <c r="Q139" s="629">
        <v>0.10800000000031104</v>
      </c>
      <c r="R139" s="627">
        <v>23.670877530082482</v>
      </c>
      <c r="S139" s="628">
        <v>0.25199999999895228</v>
      </c>
      <c r="T139" s="629">
        <v>7.1999999999934519E-2</v>
      </c>
      <c r="U139" s="627">
        <v>20.563944321897186</v>
      </c>
      <c r="V139" s="628">
        <v>0.21599999999980354</v>
      </c>
      <c r="W139" s="629">
        <v>7.2000000000343789E-2</v>
      </c>
    </row>
    <row r="140" spans="1:23" ht="17.25" thickBot="1" x14ac:dyDescent="0.3">
      <c r="A140" s="1243"/>
      <c r="B140" s="1246"/>
      <c r="C140" s="648" t="s">
        <v>222</v>
      </c>
      <c r="D140" s="632" t="s">
        <v>223</v>
      </c>
      <c r="E140" s="648"/>
      <c r="F140" s="634"/>
      <c r="G140" s="649"/>
      <c r="H140" s="650"/>
      <c r="I140" s="651">
        <v>6.5028901734044897</v>
      </c>
      <c r="J140" s="652">
        <v>7.1999999999934519E-2</v>
      </c>
      <c r="K140" s="653">
        <v>0</v>
      </c>
      <c r="L140" s="651">
        <v>6.5028901734044897</v>
      </c>
      <c r="M140" s="652">
        <v>7.1999999999934519E-2</v>
      </c>
      <c r="N140" s="653">
        <v>0</v>
      </c>
      <c r="O140" s="651">
        <v>7.2704522389904485</v>
      </c>
      <c r="P140" s="652">
        <v>7.1999999999934519E-2</v>
      </c>
      <c r="Q140" s="653">
        <v>3.6000000000376529E-2</v>
      </c>
      <c r="R140" s="651">
        <v>3.2514450867761742</v>
      </c>
      <c r="S140" s="652">
        <v>3.6000000000785806E-2</v>
      </c>
      <c r="T140" s="653">
        <v>0</v>
      </c>
      <c r="U140" s="651">
        <v>3.2514450867022449</v>
      </c>
      <c r="V140" s="652">
        <v>3.599999999996726E-2</v>
      </c>
      <c r="W140" s="653">
        <v>0</v>
      </c>
    </row>
    <row r="141" spans="1:23" x14ac:dyDescent="0.25">
      <c r="A141" s="1248" t="s">
        <v>46</v>
      </c>
      <c r="B141" s="1244" t="s">
        <v>174</v>
      </c>
      <c r="C141" s="639" t="s">
        <v>224</v>
      </c>
      <c r="D141" s="615" t="s">
        <v>225</v>
      </c>
      <c r="E141" s="616"/>
      <c r="F141" s="617"/>
      <c r="G141" s="654"/>
      <c r="H141" s="618"/>
      <c r="I141" s="619">
        <v>46.712256395265527</v>
      </c>
      <c r="J141" s="620">
        <v>0.83999999999650754</v>
      </c>
      <c r="K141" s="621">
        <v>0.11999999999716238</v>
      </c>
      <c r="L141" s="619">
        <v>41.780712272752211</v>
      </c>
      <c r="M141" s="620">
        <v>0.7199999999938882</v>
      </c>
      <c r="N141" s="621">
        <v>0.23999999999978172</v>
      </c>
      <c r="O141" s="619">
        <v>40.183402348016479</v>
      </c>
      <c r="P141" s="620">
        <v>0.72000000001571607</v>
      </c>
      <c r="Q141" s="621">
        <v>0.12000000000261934</v>
      </c>
      <c r="R141" s="619">
        <v>33.366907057586218</v>
      </c>
      <c r="S141" s="620">
        <v>0.59999999999126885</v>
      </c>
      <c r="T141" s="621">
        <v>0.11999999999716238</v>
      </c>
      <c r="U141" s="619">
        <v>20.69327730551252</v>
      </c>
      <c r="V141" s="620">
        <v>0.36000000000785803</v>
      </c>
      <c r="W141" s="621">
        <v>0.12000000000261934</v>
      </c>
    </row>
    <row r="142" spans="1:23" x14ac:dyDescent="0.25">
      <c r="A142" s="1249"/>
      <c r="B142" s="1245"/>
      <c r="C142" s="642" t="s">
        <v>226</v>
      </c>
      <c r="D142" s="623" t="s">
        <v>227</v>
      </c>
      <c r="E142" s="624"/>
      <c r="F142" s="625"/>
      <c r="G142" s="643"/>
      <c r="H142" s="626"/>
      <c r="I142" s="627">
        <v>1.1010184420579032</v>
      </c>
      <c r="J142" s="628">
        <v>0</v>
      </c>
      <c r="K142" s="629">
        <v>1.999999999998181E-2</v>
      </c>
      <c r="L142" s="627">
        <v>0</v>
      </c>
      <c r="M142" s="628">
        <v>0</v>
      </c>
      <c r="N142" s="629">
        <v>0</v>
      </c>
      <c r="O142" s="627">
        <v>1.5570752131634806</v>
      </c>
      <c r="P142" s="628">
        <v>1.9999999999527063E-2</v>
      </c>
      <c r="Q142" s="629">
        <v>1.999999999998181E-2</v>
      </c>
      <c r="R142" s="627">
        <v>0</v>
      </c>
      <c r="S142" s="628">
        <v>0</v>
      </c>
      <c r="T142" s="629">
        <v>0</v>
      </c>
      <c r="U142" s="627">
        <v>0</v>
      </c>
      <c r="V142" s="628">
        <v>0</v>
      </c>
      <c r="W142" s="629">
        <v>0</v>
      </c>
    </row>
    <row r="143" spans="1:23" x14ac:dyDescent="0.25">
      <c r="A143" s="1249"/>
      <c r="B143" s="1245"/>
      <c r="C143" s="642" t="s">
        <v>228</v>
      </c>
      <c r="D143" s="623" t="s">
        <v>229</v>
      </c>
      <c r="E143" s="624"/>
      <c r="F143" s="625"/>
      <c r="G143" s="643"/>
      <c r="H143" s="626"/>
      <c r="I143" s="627">
        <v>6.6061106518968025</v>
      </c>
      <c r="J143" s="628">
        <v>0.11999999999170541</v>
      </c>
      <c r="K143" s="629">
        <v>0</v>
      </c>
      <c r="L143" s="627">
        <v>6.606110652497625</v>
      </c>
      <c r="M143" s="628">
        <v>0.12000000000261934</v>
      </c>
      <c r="N143" s="629">
        <v>0</v>
      </c>
      <c r="O143" s="627">
        <v>6.606110652497625</v>
      </c>
      <c r="P143" s="628">
        <v>0.12000000000261934</v>
      </c>
      <c r="Q143" s="629">
        <v>0</v>
      </c>
      <c r="R143" s="627">
        <v>9.2543149463707248</v>
      </c>
      <c r="S143" s="628">
        <v>0.12000000000261934</v>
      </c>
      <c r="T143" s="629">
        <v>0.11999999999989086</v>
      </c>
      <c r="U143" s="627">
        <v>0</v>
      </c>
      <c r="V143" s="628">
        <v>0</v>
      </c>
      <c r="W143" s="629">
        <v>0</v>
      </c>
    </row>
    <row r="144" spans="1:23" x14ac:dyDescent="0.25">
      <c r="A144" s="1249"/>
      <c r="B144" s="1245"/>
      <c r="C144" s="642" t="s">
        <v>230</v>
      </c>
      <c r="D144" s="623" t="s">
        <v>231</v>
      </c>
      <c r="E144" s="624"/>
      <c r="F144" s="625"/>
      <c r="G144" s="643"/>
      <c r="H144" s="626"/>
      <c r="I144" s="627">
        <v>10.44517806833055</v>
      </c>
      <c r="J144" s="628">
        <v>0.18000000000120053</v>
      </c>
      <c r="K144" s="629">
        <v>5.999999999994543E-2</v>
      </c>
      <c r="L144" s="627">
        <v>6.6061106523474189</v>
      </c>
      <c r="M144" s="628">
        <v>0.11999999999989086</v>
      </c>
      <c r="N144" s="629">
        <v>0</v>
      </c>
      <c r="O144" s="627">
        <v>6.6061106523474189</v>
      </c>
      <c r="P144" s="628">
        <v>0.11999999999989086</v>
      </c>
      <c r="Q144" s="629">
        <v>0</v>
      </c>
      <c r="R144" s="627">
        <v>6.5437888537403675</v>
      </c>
      <c r="S144" s="628">
        <v>0.11999999999989086</v>
      </c>
      <c r="T144" s="629">
        <v>0</v>
      </c>
      <c r="U144" s="627">
        <v>7.3161783536844451</v>
      </c>
      <c r="V144" s="628">
        <v>0.11999999999989086</v>
      </c>
      <c r="W144" s="629">
        <v>5.999999999994543E-2</v>
      </c>
    </row>
    <row r="145" spans="1:65" ht="17.25" thickBot="1" x14ac:dyDescent="0.3">
      <c r="A145" s="1249"/>
      <c r="B145" s="1246"/>
      <c r="C145" s="648" t="s">
        <v>232</v>
      </c>
      <c r="D145" s="632" t="s">
        <v>233</v>
      </c>
      <c r="E145" s="633"/>
      <c r="F145" s="634"/>
      <c r="G145" s="649"/>
      <c r="H145" s="635"/>
      <c r="I145" s="651">
        <v>13.618845997073199</v>
      </c>
      <c r="J145" s="652">
        <v>0.23999999999978172</v>
      </c>
      <c r="K145" s="653">
        <v>5.999999999994543E-2</v>
      </c>
      <c r="L145" s="651">
        <v>10.445178068294926</v>
      </c>
      <c r="M145" s="652">
        <v>0.18000000000051841</v>
      </c>
      <c r="N145" s="653">
        <v>5.999999999994543E-2</v>
      </c>
      <c r="O145" s="651">
        <v>6.6061106523474189</v>
      </c>
      <c r="P145" s="652">
        <v>0.11999999999989086</v>
      </c>
      <c r="Q145" s="653">
        <v>0</v>
      </c>
      <c r="R145" s="651">
        <v>9.8156832806105516</v>
      </c>
      <c r="S145" s="652">
        <v>0.17999999999983629</v>
      </c>
      <c r="T145" s="653">
        <v>0</v>
      </c>
      <c r="U145" s="651">
        <v>10.346638652521005</v>
      </c>
      <c r="V145" s="652">
        <v>0.17999999999983629</v>
      </c>
      <c r="W145" s="653">
        <v>5.999999999994543E-2</v>
      </c>
    </row>
    <row r="146" spans="1:65" x14ac:dyDescent="0.25">
      <c r="A146" s="1249"/>
      <c r="B146" s="1247" t="s">
        <v>199</v>
      </c>
      <c r="C146" s="655" t="s">
        <v>234</v>
      </c>
      <c r="D146" s="656" t="s">
        <v>235</v>
      </c>
      <c r="E146" s="639"/>
      <c r="F146" s="617"/>
      <c r="G146" s="654"/>
      <c r="H146" s="641"/>
      <c r="I146" s="657">
        <v>8.3417267645132753</v>
      </c>
      <c r="J146" s="658">
        <v>0.14999999999986358</v>
      </c>
      <c r="K146" s="630">
        <v>2.9999999999972715E-2</v>
      </c>
      <c r="L146" s="657">
        <v>6.7451831589638491</v>
      </c>
      <c r="M146" s="658">
        <v>0.12000000000057298</v>
      </c>
      <c r="N146" s="630">
        <v>2.9999999999972715E-2</v>
      </c>
      <c r="O146" s="657">
        <v>11.909875486869717</v>
      </c>
      <c r="P146" s="658">
        <v>0.20999999999980901</v>
      </c>
      <c r="Q146" s="630">
        <v>5.999999999994543E-2</v>
      </c>
      <c r="R146" s="657">
        <v>5.1733193262605024</v>
      </c>
      <c r="S146" s="658">
        <v>8.9999999999918145E-2</v>
      </c>
      <c r="T146" s="630">
        <v>2.9999999999972715E-2</v>
      </c>
      <c r="U146" s="657">
        <v>5.1733193262605024</v>
      </c>
      <c r="V146" s="658">
        <v>8.9999999999918145E-2</v>
      </c>
      <c r="W146" s="630">
        <v>2.9999999999972715E-2</v>
      </c>
    </row>
    <row r="147" spans="1:65" x14ac:dyDescent="0.25">
      <c r="A147" s="1249"/>
      <c r="B147" s="1245"/>
      <c r="C147" s="642" t="s">
        <v>236</v>
      </c>
      <c r="D147" s="623" t="s">
        <v>237</v>
      </c>
      <c r="E147" s="642"/>
      <c r="F147" s="625"/>
      <c r="G147" s="643"/>
      <c r="H147" s="644"/>
      <c r="I147" s="627">
        <v>16.683453528953599</v>
      </c>
      <c r="J147" s="628">
        <v>0.29999999999836291</v>
      </c>
      <c r="K147" s="629">
        <v>5.999999999994543E-2</v>
      </c>
      <c r="L147" s="627">
        <v>16.683453529099499</v>
      </c>
      <c r="M147" s="628">
        <v>0.30000000000109139</v>
      </c>
      <c r="N147" s="629">
        <v>5.999999999994543E-2</v>
      </c>
      <c r="O147" s="627">
        <v>20.69327730504201</v>
      </c>
      <c r="P147" s="628">
        <v>0.35999999999967258</v>
      </c>
      <c r="Q147" s="629">
        <v>0.11999999999989086</v>
      </c>
      <c r="R147" s="627">
        <v>9.815683280536156</v>
      </c>
      <c r="S147" s="628">
        <v>0.17999999999847205</v>
      </c>
      <c r="T147" s="629">
        <v>0</v>
      </c>
      <c r="U147" s="627">
        <v>7.3161783536844451</v>
      </c>
      <c r="V147" s="628">
        <v>0.11999999999989086</v>
      </c>
      <c r="W147" s="629">
        <v>5.999999999994543E-2</v>
      </c>
    </row>
    <row r="148" spans="1:65" x14ac:dyDescent="0.25">
      <c r="A148" s="1249"/>
      <c r="B148" s="1245"/>
      <c r="C148" s="642" t="s">
        <v>238</v>
      </c>
      <c r="D148" s="646" t="s">
        <v>239</v>
      </c>
      <c r="E148" s="642"/>
      <c r="F148" s="625"/>
      <c r="G148" s="643"/>
      <c r="H148" s="644"/>
      <c r="I148" s="627">
        <v>3.2718944268701837</v>
      </c>
      <c r="J148" s="628">
        <v>5.999999999994543E-2</v>
      </c>
      <c r="K148" s="629">
        <v>0</v>
      </c>
      <c r="L148" s="627">
        <v>3.2718944268701837</v>
      </c>
      <c r="M148" s="628">
        <v>5.999999999994543E-2</v>
      </c>
      <c r="N148" s="629">
        <v>0</v>
      </c>
      <c r="O148" s="627">
        <v>6.5437888537403675</v>
      </c>
      <c r="P148" s="628">
        <v>0.11999999999989086</v>
      </c>
      <c r="Q148" s="629">
        <v>0</v>
      </c>
      <c r="R148" s="627">
        <v>4.6271574731327583</v>
      </c>
      <c r="S148" s="628">
        <v>5.999999999994543E-2</v>
      </c>
      <c r="T148" s="629">
        <v>5.999999999994543E-2</v>
      </c>
      <c r="U148" s="627">
        <v>4.6271574731327583</v>
      </c>
      <c r="V148" s="628">
        <v>5.999999999994543E-2</v>
      </c>
      <c r="W148" s="629">
        <v>5.999999999994543E-2</v>
      </c>
    </row>
    <row r="149" spans="1:65" x14ac:dyDescent="0.25">
      <c r="A149" s="1249"/>
      <c r="B149" s="1245"/>
      <c r="C149" s="642" t="s">
        <v>240</v>
      </c>
      <c r="D149" s="623" t="s">
        <v>241</v>
      </c>
      <c r="E149" s="642"/>
      <c r="F149" s="625"/>
      <c r="G149" s="643"/>
      <c r="H149" s="644"/>
      <c r="I149" s="627">
        <v>99.025494277000746</v>
      </c>
      <c r="J149" s="628">
        <v>1.8000000000010914</v>
      </c>
      <c r="K149" s="629">
        <v>0.23999999999978172</v>
      </c>
      <c r="L149" s="627">
        <v>53.961465271440147</v>
      </c>
      <c r="M149" s="628">
        <v>0.95999999999912689</v>
      </c>
      <c r="N149" s="629">
        <v>0.24000000000114596</v>
      </c>
      <c r="O149" s="627">
        <v>46.271574731474878</v>
      </c>
      <c r="P149" s="628">
        <v>0.84000000000196451</v>
      </c>
      <c r="Q149" s="629">
        <v>0.11999999999989086</v>
      </c>
      <c r="R149" s="627">
        <v>41.386554610084019</v>
      </c>
      <c r="S149" s="628">
        <v>0.71999999999934516</v>
      </c>
      <c r="T149" s="629">
        <v>0.23999999999978172</v>
      </c>
      <c r="U149" s="627">
        <v>33.366907057907198</v>
      </c>
      <c r="V149" s="628">
        <v>0.59999999999672582</v>
      </c>
      <c r="W149" s="629">
        <v>0.11999999999989086</v>
      </c>
    </row>
    <row r="150" spans="1:65" ht="17.25" thickBot="1" x14ac:dyDescent="0.3">
      <c r="A150" s="1250"/>
      <c r="B150" s="1246"/>
      <c r="C150" s="648" t="s">
        <v>242</v>
      </c>
      <c r="D150" s="632" t="s">
        <v>243</v>
      </c>
      <c r="E150" s="648"/>
      <c r="F150" s="634"/>
      <c r="G150" s="649"/>
      <c r="H150" s="650"/>
      <c r="I150" s="651">
        <v>73.161783537283611</v>
      </c>
      <c r="J150" s="652">
        <v>1.3200000000069849</v>
      </c>
      <c r="K150" s="653">
        <v>0.23999999999978172</v>
      </c>
      <c r="L150" s="651">
        <v>60.330752256342222</v>
      </c>
      <c r="M150" s="652">
        <v>1.0800000000017462</v>
      </c>
      <c r="N150" s="653">
        <v>0.23999999999978172</v>
      </c>
      <c r="O150" s="651">
        <v>47.639501947335809</v>
      </c>
      <c r="P150" s="652">
        <v>0.83999999999650754</v>
      </c>
      <c r="Q150" s="653">
        <v>0.23999999999978172</v>
      </c>
      <c r="R150" s="651">
        <v>47.639501947335809</v>
      </c>
      <c r="S150" s="652">
        <v>0.83999999999650754</v>
      </c>
      <c r="T150" s="653">
        <v>0.23999999999978172</v>
      </c>
      <c r="U150" s="651">
        <v>26.980732636252348</v>
      </c>
      <c r="V150" s="652">
        <v>0.48000000001047738</v>
      </c>
      <c r="W150" s="653">
        <v>0.11999999999716238</v>
      </c>
    </row>
    <row r="154" spans="1:65" s="8" customFormat="1" ht="20.25" customHeight="1" x14ac:dyDescent="0.25">
      <c r="A154" s="1113" t="s">
        <v>94</v>
      </c>
      <c r="B154" s="1113"/>
      <c r="C154" s="1113"/>
      <c r="D154" s="1113"/>
      <c r="E154" s="1113"/>
      <c r="F154" s="1113"/>
      <c r="G154" s="1113"/>
      <c r="H154" s="1113"/>
      <c r="I154" s="1113"/>
      <c r="J154" s="1113"/>
      <c r="K154" s="1113"/>
      <c r="L154" s="1113"/>
      <c r="M154" s="1113"/>
      <c r="N154" s="1113"/>
      <c r="O154" s="1113"/>
      <c r="P154" s="1113"/>
      <c r="Q154" s="1113"/>
      <c r="R154" s="1113"/>
      <c r="S154" s="1113"/>
      <c r="T154" s="1113"/>
      <c r="U154" s="1113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s="8" customFormat="1" ht="34.5" customHeight="1" x14ac:dyDescent="0.25">
      <c r="A155" s="1113"/>
      <c r="B155" s="1113"/>
      <c r="C155" s="1113"/>
      <c r="D155" s="1113"/>
      <c r="E155" s="1113"/>
      <c r="F155" s="1113"/>
      <c r="G155" s="1113"/>
      <c r="H155" s="1113"/>
      <c r="I155" s="1113"/>
      <c r="J155" s="1113"/>
      <c r="K155" s="1113"/>
      <c r="L155" s="1113"/>
      <c r="M155" s="1113"/>
      <c r="N155" s="1113"/>
      <c r="O155" s="1113"/>
      <c r="P155" s="1113"/>
      <c r="Q155" s="1113"/>
      <c r="R155" s="1113"/>
      <c r="S155" s="1113"/>
      <c r="T155" s="1113"/>
      <c r="U155" s="1113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s="8" customFormat="1" ht="30.75" x14ac:dyDescent="0.45">
      <c r="A156" s="580"/>
      <c r="B156" s="580"/>
      <c r="C156" s="580"/>
      <c r="D156" s="580"/>
      <c r="E156" s="580"/>
      <c r="F156" s="580"/>
      <c r="G156" s="580"/>
      <c r="H156" s="580"/>
      <c r="I156" s="661"/>
      <c r="J156" s="580"/>
      <c r="K156" s="661" t="s">
        <v>95</v>
      </c>
      <c r="L156" s="580"/>
      <c r="M156" s="580"/>
      <c r="N156" s="580"/>
      <c r="O156" s="580"/>
      <c r="P156" s="580"/>
      <c r="Q156" s="580"/>
      <c r="R156" s="580"/>
      <c r="S156" s="580"/>
      <c r="T156" s="580"/>
      <c r="U156" s="580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30.75" x14ac:dyDescent="0.45">
      <c r="A157" s="662"/>
      <c r="B157" s="662"/>
      <c r="C157" s="662"/>
      <c r="D157" s="662"/>
      <c r="E157" s="662"/>
      <c r="F157" s="662"/>
      <c r="G157" s="662"/>
      <c r="H157" s="662"/>
      <c r="I157" s="663"/>
      <c r="J157" s="663"/>
      <c r="K157" s="663"/>
      <c r="L157" s="663"/>
      <c r="M157" s="663"/>
      <c r="N157" s="663"/>
      <c r="O157" s="663"/>
      <c r="P157" s="663"/>
      <c r="Q157" s="663"/>
      <c r="R157" s="663"/>
      <c r="S157" s="663"/>
      <c r="T157" s="663"/>
      <c r="U157" s="663"/>
    </row>
    <row r="158" spans="1:65" ht="30.75" x14ac:dyDescent="0.45">
      <c r="A158" s="662"/>
      <c r="B158" s="662"/>
      <c r="C158" s="662"/>
      <c r="D158" s="662"/>
      <c r="E158" s="662"/>
      <c r="F158" s="662"/>
      <c r="G158" s="662"/>
      <c r="H158" s="662"/>
      <c r="I158" s="663"/>
      <c r="J158" s="663"/>
      <c r="K158" s="663"/>
      <c r="L158" s="663"/>
      <c r="M158" s="663"/>
      <c r="N158" s="663"/>
      <c r="O158" s="663"/>
      <c r="P158" s="663"/>
      <c r="Q158" s="663"/>
      <c r="R158" s="663"/>
      <c r="S158" s="663"/>
      <c r="T158" s="663"/>
      <c r="U158" s="663"/>
    </row>
  </sheetData>
  <mergeCells count="704">
    <mergeCell ref="G2:I2"/>
    <mergeCell ref="BG2:BM2"/>
    <mergeCell ref="A4:H4"/>
    <mergeCell ref="I4:K4"/>
    <mergeCell ref="L4:N4"/>
    <mergeCell ref="O4:Q4"/>
    <mergeCell ref="R4:T4"/>
    <mergeCell ref="U4:W4"/>
    <mergeCell ref="X4:Z4"/>
    <mergeCell ref="AA4:AC4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S4:AU4"/>
    <mergeCell ref="L5:L6"/>
    <mergeCell ref="M5:M6"/>
    <mergeCell ref="N5:N6"/>
    <mergeCell ref="O5:O6"/>
    <mergeCell ref="P5:P6"/>
    <mergeCell ref="Q5:Q6"/>
    <mergeCell ref="A5:C6"/>
    <mergeCell ref="D5:D6"/>
    <mergeCell ref="E5:H6"/>
    <mergeCell ref="I5:I6"/>
    <mergeCell ref="J5:J6"/>
    <mergeCell ref="K5:K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O10:Q10"/>
    <mergeCell ref="R10:T10"/>
    <mergeCell ref="U10:W10"/>
    <mergeCell ref="X10:Z10"/>
    <mergeCell ref="A7:C13"/>
    <mergeCell ref="D7:D13"/>
    <mergeCell ref="E7:F9"/>
    <mergeCell ref="G7:H7"/>
    <mergeCell ref="G8:H8"/>
    <mergeCell ref="G9:H9"/>
    <mergeCell ref="E10:F12"/>
    <mergeCell ref="G10:H10"/>
    <mergeCell ref="BK10:BM10"/>
    <mergeCell ref="G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S10:AU10"/>
    <mergeCell ref="AV10:AX10"/>
    <mergeCell ref="AY10:BA10"/>
    <mergeCell ref="BB10:BD10"/>
    <mergeCell ref="BE10:BG10"/>
    <mergeCell ref="BH10:BJ10"/>
    <mergeCell ref="AA10:AC10"/>
    <mergeCell ref="AD10:AF10"/>
    <mergeCell ref="AG10:AI10"/>
    <mergeCell ref="AJ10:AL10"/>
    <mergeCell ref="AM10:AO10"/>
    <mergeCell ref="AP10:AR10"/>
    <mergeCell ref="I10:K10"/>
    <mergeCell ref="L10:N10"/>
    <mergeCell ref="AG12:AI12"/>
    <mergeCell ref="AJ12:AL12"/>
    <mergeCell ref="AY11:BA11"/>
    <mergeCell ref="BB11:BD11"/>
    <mergeCell ref="BE11:BG11"/>
    <mergeCell ref="BH11:BJ11"/>
    <mergeCell ref="BK11:BM11"/>
    <mergeCell ref="G12:H12"/>
    <mergeCell ref="I12:K12"/>
    <mergeCell ref="L12:N12"/>
    <mergeCell ref="O12:Q12"/>
    <mergeCell ref="R12:T12"/>
    <mergeCell ref="AG11:AI11"/>
    <mergeCell ref="AJ11:AL11"/>
    <mergeCell ref="AM11:AO11"/>
    <mergeCell ref="AP11:AR11"/>
    <mergeCell ref="AS11:AU11"/>
    <mergeCell ref="AV11:AX11"/>
    <mergeCell ref="AG13:AI13"/>
    <mergeCell ref="AJ13:AL13"/>
    <mergeCell ref="AM13:AO13"/>
    <mergeCell ref="AP13:AR13"/>
    <mergeCell ref="BE12:BG12"/>
    <mergeCell ref="BH12:BJ12"/>
    <mergeCell ref="BK12:BM12"/>
    <mergeCell ref="E13:H13"/>
    <mergeCell ref="I13:K13"/>
    <mergeCell ref="L13:N13"/>
    <mergeCell ref="O13:Q13"/>
    <mergeCell ref="R13:T13"/>
    <mergeCell ref="U13:W13"/>
    <mergeCell ref="X13:Z13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L17:N17"/>
    <mergeCell ref="O17:Q17"/>
    <mergeCell ref="R17:T17"/>
    <mergeCell ref="U17:W17"/>
    <mergeCell ref="X17:Z17"/>
    <mergeCell ref="AA17:AC17"/>
    <mergeCell ref="BK13:BM13"/>
    <mergeCell ref="A14:C20"/>
    <mergeCell ref="D14:D20"/>
    <mergeCell ref="E14:F16"/>
    <mergeCell ref="G14:H14"/>
    <mergeCell ref="G15:H15"/>
    <mergeCell ref="G16:H16"/>
    <mergeCell ref="E17:F19"/>
    <mergeCell ref="G17:H17"/>
    <mergeCell ref="I17:K17"/>
    <mergeCell ref="AS13:AU13"/>
    <mergeCell ref="AV13:AX13"/>
    <mergeCell ref="AY13:BA13"/>
    <mergeCell ref="BB13:BD13"/>
    <mergeCell ref="BE13:BG13"/>
    <mergeCell ref="BH13:BJ13"/>
    <mergeCell ref="AA13:AC13"/>
    <mergeCell ref="AD13:AF13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AJ17:AL17"/>
    <mergeCell ref="AM17:AO17"/>
    <mergeCell ref="AP17:AR17"/>
    <mergeCell ref="AS17:AU17"/>
    <mergeCell ref="G19:H19"/>
    <mergeCell ref="I19:K19"/>
    <mergeCell ref="L19:N19"/>
    <mergeCell ref="O19:Q19"/>
    <mergeCell ref="R19:T19"/>
    <mergeCell ref="U19:W19"/>
    <mergeCell ref="X19:Z19"/>
    <mergeCell ref="AA19:AC19"/>
    <mergeCell ref="AP18:AR18"/>
    <mergeCell ref="X18:Z18"/>
    <mergeCell ref="AA18:AC18"/>
    <mergeCell ref="AD18:AF18"/>
    <mergeCell ref="AG18:AI18"/>
    <mergeCell ref="AJ18:AL18"/>
    <mergeCell ref="AM18:AO18"/>
    <mergeCell ref="G18:H18"/>
    <mergeCell ref="I18:K18"/>
    <mergeCell ref="L18:N18"/>
    <mergeCell ref="O18:Q18"/>
    <mergeCell ref="R18:T18"/>
    <mergeCell ref="U18:W18"/>
    <mergeCell ref="BK19:BM19"/>
    <mergeCell ref="AD19:AF19"/>
    <mergeCell ref="AG19:AI19"/>
    <mergeCell ref="AJ19:AL19"/>
    <mergeCell ref="AM19:AO19"/>
    <mergeCell ref="AP19:AR19"/>
    <mergeCell ref="AS19:AU19"/>
    <mergeCell ref="BH18:BJ18"/>
    <mergeCell ref="BK18:BM18"/>
    <mergeCell ref="AS18:AU18"/>
    <mergeCell ref="AV18:AX18"/>
    <mergeCell ref="AY18:BA18"/>
    <mergeCell ref="BB18:BD18"/>
    <mergeCell ref="BE18:BG18"/>
    <mergeCell ref="L20:N20"/>
    <mergeCell ref="O20:Q20"/>
    <mergeCell ref="R20:T20"/>
    <mergeCell ref="U20:W20"/>
    <mergeCell ref="AV19:AX19"/>
    <mergeCell ref="AY19:BA19"/>
    <mergeCell ref="BB19:BD19"/>
    <mergeCell ref="BE19:BG19"/>
    <mergeCell ref="BH19:BJ19"/>
    <mergeCell ref="BH20:BJ20"/>
    <mergeCell ref="BK20:BM20"/>
    <mergeCell ref="A21:C26"/>
    <mergeCell ref="D21:D26"/>
    <mergeCell ref="E21:F23"/>
    <mergeCell ref="G21:H23"/>
    <mergeCell ref="I21:I23"/>
    <mergeCell ref="J21:J23"/>
    <mergeCell ref="K21:K23"/>
    <mergeCell ref="L21:L23"/>
    <mergeCell ref="AP20:AR20"/>
    <mergeCell ref="AS20:AU20"/>
    <mergeCell ref="AV20:AX20"/>
    <mergeCell ref="AY20:BA20"/>
    <mergeCell ref="BB20:BD20"/>
    <mergeCell ref="BE20:BG20"/>
    <mergeCell ref="X20:Z20"/>
    <mergeCell ref="AA20:AC20"/>
    <mergeCell ref="AD20:AF20"/>
    <mergeCell ref="AG20:AI20"/>
    <mergeCell ref="AJ20:AL20"/>
    <mergeCell ref="AM20:AO20"/>
    <mergeCell ref="E20:H20"/>
    <mergeCell ref="I20:K20"/>
    <mergeCell ref="S21:S23"/>
    <mergeCell ref="T21:T23"/>
    <mergeCell ref="U21:U23"/>
    <mergeCell ref="V21:V23"/>
    <mergeCell ref="W21:W23"/>
    <mergeCell ref="X21:X23"/>
    <mergeCell ref="M21:M23"/>
    <mergeCell ref="N21:N23"/>
    <mergeCell ref="O21:O23"/>
    <mergeCell ref="P21:P23"/>
    <mergeCell ref="Q21:Q23"/>
    <mergeCell ref="R21:R23"/>
    <mergeCell ref="AE21:AE23"/>
    <mergeCell ref="AF21:AF23"/>
    <mergeCell ref="AG21:AG23"/>
    <mergeCell ref="AH21:AH23"/>
    <mergeCell ref="AI21:AI23"/>
    <mergeCell ref="AJ21:AJ23"/>
    <mergeCell ref="Y21:Y23"/>
    <mergeCell ref="Z21:Z23"/>
    <mergeCell ref="AA21:AA23"/>
    <mergeCell ref="AB21:AB23"/>
    <mergeCell ref="AC21:AC23"/>
    <mergeCell ref="AD21:AD23"/>
    <mergeCell ref="AS21:AS23"/>
    <mergeCell ref="AT21:AT23"/>
    <mergeCell ref="AU21:AU23"/>
    <mergeCell ref="AV21:AV23"/>
    <mergeCell ref="AK21:AK23"/>
    <mergeCell ref="AL21:AL23"/>
    <mergeCell ref="AM21:AM23"/>
    <mergeCell ref="AN21:AN23"/>
    <mergeCell ref="AO21:AO23"/>
    <mergeCell ref="AP21:AP23"/>
    <mergeCell ref="BI21:BI23"/>
    <mergeCell ref="BJ21:BJ23"/>
    <mergeCell ref="BK21:BK23"/>
    <mergeCell ref="BL21:BL23"/>
    <mergeCell ref="BM21:BM23"/>
    <mergeCell ref="E24:F26"/>
    <mergeCell ref="G24:H26"/>
    <mergeCell ref="I24:K26"/>
    <mergeCell ref="L24:N26"/>
    <mergeCell ref="O24:Q26"/>
    <mergeCell ref="BC21:BC23"/>
    <mergeCell ref="BD21:BD23"/>
    <mergeCell ref="BE21:BE23"/>
    <mergeCell ref="BF21:BF23"/>
    <mergeCell ref="BG21:BG23"/>
    <mergeCell ref="BH21:BH23"/>
    <mergeCell ref="AW21:AW23"/>
    <mergeCell ref="AX21:AX23"/>
    <mergeCell ref="AY21:AY23"/>
    <mergeCell ref="AZ21:AZ23"/>
    <mergeCell ref="BA21:BA23"/>
    <mergeCell ref="BB21:BB23"/>
    <mergeCell ref="AQ21:AQ23"/>
    <mergeCell ref="AR21:AR23"/>
    <mergeCell ref="BK24:BM26"/>
    <mergeCell ref="A27:C32"/>
    <mergeCell ref="D27:D32"/>
    <mergeCell ref="E27:F29"/>
    <mergeCell ref="G27:H29"/>
    <mergeCell ref="I27:I29"/>
    <mergeCell ref="J27:J29"/>
    <mergeCell ref="AJ24:AL26"/>
    <mergeCell ref="AM24:AO26"/>
    <mergeCell ref="AP24:AR26"/>
    <mergeCell ref="AS24:AU26"/>
    <mergeCell ref="AV24:AX26"/>
    <mergeCell ref="AY24:BA26"/>
    <mergeCell ref="R24:T26"/>
    <mergeCell ref="U24:W26"/>
    <mergeCell ref="X24:Z26"/>
    <mergeCell ref="AA24:AC26"/>
    <mergeCell ref="AD24:AF26"/>
    <mergeCell ref="AG24:AI26"/>
    <mergeCell ref="K27:K29"/>
    <mergeCell ref="L27:L29"/>
    <mergeCell ref="M27:M29"/>
    <mergeCell ref="N27:N29"/>
    <mergeCell ref="O27:O29"/>
    <mergeCell ref="P27:P29"/>
    <mergeCell ref="BB24:BD26"/>
    <mergeCell ref="BE24:BG26"/>
    <mergeCell ref="BH24:BJ26"/>
    <mergeCell ref="W27:W29"/>
    <mergeCell ref="X27:X29"/>
    <mergeCell ref="Y27:Y29"/>
    <mergeCell ref="Z27:Z29"/>
    <mergeCell ref="AA27:AA29"/>
    <mergeCell ref="AB27:AB29"/>
    <mergeCell ref="Q27:Q29"/>
    <mergeCell ref="R27:R29"/>
    <mergeCell ref="S27:S29"/>
    <mergeCell ref="T27:T29"/>
    <mergeCell ref="U27:U29"/>
    <mergeCell ref="V27:V29"/>
    <mergeCell ref="AI27:AI29"/>
    <mergeCell ref="AJ27:AJ29"/>
    <mergeCell ref="AK27:AK29"/>
    <mergeCell ref="AL27:AL29"/>
    <mergeCell ref="AM27:AM29"/>
    <mergeCell ref="AN27:AN29"/>
    <mergeCell ref="AC27:AC29"/>
    <mergeCell ref="AD27:AD29"/>
    <mergeCell ref="AE27:AE29"/>
    <mergeCell ref="AF27:AF29"/>
    <mergeCell ref="AG27:AG29"/>
    <mergeCell ref="AH27:AH29"/>
    <mergeCell ref="AW27:AW29"/>
    <mergeCell ref="AX27:AX29"/>
    <mergeCell ref="AY27:AY29"/>
    <mergeCell ref="AZ27:AZ29"/>
    <mergeCell ref="AO27:AO29"/>
    <mergeCell ref="AP27:AP29"/>
    <mergeCell ref="AQ27:AQ29"/>
    <mergeCell ref="AR27:AR29"/>
    <mergeCell ref="AS27:AS29"/>
    <mergeCell ref="AT27:AT29"/>
    <mergeCell ref="BM27:BM29"/>
    <mergeCell ref="E30:F32"/>
    <mergeCell ref="G30:H32"/>
    <mergeCell ref="I30:K32"/>
    <mergeCell ref="L30:N32"/>
    <mergeCell ref="O30:Q32"/>
    <mergeCell ref="R30:T32"/>
    <mergeCell ref="U30:W32"/>
    <mergeCell ref="X30:Z32"/>
    <mergeCell ref="AA30:AC32"/>
    <mergeCell ref="BG27:BG29"/>
    <mergeCell ref="BH27:BH29"/>
    <mergeCell ref="BI27:BI29"/>
    <mergeCell ref="BJ27:BJ29"/>
    <mergeCell ref="BK27:BK29"/>
    <mergeCell ref="BL27:BL29"/>
    <mergeCell ref="BA27:BA29"/>
    <mergeCell ref="BB27:BB29"/>
    <mergeCell ref="BC27:BC29"/>
    <mergeCell ref="BD27:BD29"/>
    <mergeCell ref="BE27:BE29"/>
    <mergeCell ref="BF27:BF29"/>
    <mergeCell ref="AU27:AU29"/>
    <mergeCell ref="AV27:AV29"/>
    <mergeCell ref="BE30:BG32"/>
    <mergeCell ref="BH30:BJ32"/>
    <mergeCell ref="BK30:BM32"/>
    <mergeCell ref="AD30:AF32"/>
    <mergeCell ref="AG30:AI32"/>
    <mergeCell ref="AJ30:AL32"/>
    <mergeCell ref="AM30:AO32"/>
    <mergeCell ref="AP30:AR32"/>
    <mergeCell ref="AS30:AU32"/>
    <mergeCell ref="A33:D35"/>
    <mergeCell ref="E33:H33"/>
    <mergeCell ref="E34:H34"/>
    <mergeCell ref="E35:H35"/>
    <mergeCell ref="E36:G36"/>
    <mergeCell ref="E37:G37"/>
    <mergeCell ref="AV30:AX32"/>
    <mergeCell ref="AY30:BA32"/>
    <mergeCell ref="BB30:BD32"/>
    <mergeCell ref="AX37:AY37"/>
    <mergeCell ref="BA37:BB37"/>
    <mergeCell ref="BJ37:BK37"/>
    <mergeCell ref="E38:G38"/>
    <mergeCell ref="N38:O38"/>
    <mergeCell ref="Q38:R38"/>
    <mergeCell ref="Z38:AA38"/>
    <mergeCell ref="AC38:AD38"/>
    <mergeCell ref="AL38:AM38"/>
    <mergeCell ref="AO38:AP38"/>
    <mergeCell ref="N37:O37"/>
    <mergeCell ref="Q37:R37"/>
    <mergeCell ref="Z37:AA37"/>
    <mergeCell ref="AC37:AD37"/>
    <mergeCell ref="AL37:AM37"/>
    <mergeCell ref="AO37:AP37"/>
    <mergeCell ref="AX38:AY38"/>
    <mergeCell ref="BA38:BB38"/>
    <mergeCell ref="BJ38:BK38"/>
    <mergeCell ref="A39:H39"/>
    <mergeCell ref="I39:K39"/>
    <mergeCell ref="L39:N39"/>
    <mergeCell ref="O39:Q39"/>
    <mergeCell ref="R39:T39"/>
    <mergeCell ref="U39:W39"/>
    <mergeCell ref="X39:Z39"/>
    <mergeCell ref="BK39:BM39"/>
    <mergeCell ref="A40:D41"/>
    <mergeCell ref="E40:F40"/>
    <mergeCell ref="G40:H40"/>
    <mergeCell ref="I40:I41"/>
    <mergeCell ref="J40:J41"/>
    <mergeCell ref="K40:K41"/>
    <mergeCell ref="L40:L41"/>
    <mergeCell ref="M40:M41"/>
    <mergeCell ref="N40:N41"/>
    <mergeCell ref="AS39:AU39"/>
    <mergeCell ref="AV39:AX39"/>
    <mergeCell ref="AY39:BA39"/>
    <mergeCell ref="BB39:BD39"/>
    <mergeCell ref="BE39:BG39"/>
    <mergeCell ref="BH39:BJ39"/>
    <mergeCell ref="AA39:AC39"/>
    <mergeCell ref="AD39:AF39"/>
    <mergeCell ref="AG39:AI39"/>
    <mergeCell ref="AJ39:AL39"/>
    <mergeCell ref="AM39:AO39"/>
    <mergeCell ref="AP39:AR39"/>
    <mergeCell ref="U40:U41"/>
    <mergeCell ref="V40:V41"/>
    <mergeCell ref="W40:W41"/>
    <mergeCell ref="X40:X41"/>
    <mergeCell ref="Y40:Y41"/>
    <mergeCell ref="Z40:Z41"/>
    <mergeCell ref="AJ40:AJ41"/>
    <mergeCell ref="AK40:AK41"/>
    <mergeCell ref="AL40:AL41"/>
    <mergeCell ref="O40:O41"/>
    <mergeCell ref="P40:P41"/>
    <mergeCell ref="Q40:Q41"/>
    <mergeCell ref="R40:R41"/>
    <mergeCell ref="S40:S41"/>
    <mergeCell ref="T40:T41"/>
    <mergeCell ref="AG40:AG41"/>
    <mergeCell ref="AH40:AH41"/>
    <mergeCell ref="AI40:AI41"/>
    <mergeCell ref="AA40:AA41"/>
    <mergeCell ref="AB40:AB41"/>
    <mergeCell ref="AC40:AC41"/>
    <mergeCell ref="AD40:AD41"/>
    <mergeCell ref="AE40:AE41"/>
    <mergeCell ref="AF40:AF41"/>
    <mergeCell ref="AS40:AS41"/>
    <mergeCell ref="AT40:AT41"/>
    <mergeCell ref="AU40:AU41"/>
    <mergeCell ref="AV40:AV41"/>
    <mergeCell ref="AW40:AW41"/>
    <mergeCell ref="AX40:AX41"/>
    <mergeCell ref="AM40:AM41"/>
    <mergeCell ref="AN40:AN41"/>
    <mergeCell ref="AO40:AO41"/>
    <mergeCell ref="AP40:AP41"/>
    <mergeCell ref="AQ40:AQ41"/>
    <mergeCell ref="AR40:AR41"/>
    <mergeCell ref="A66:A75"/>
    <mergeCell ref="B66:B70"/>
    <mergeCell ref="B71:B75"/>
    <mergeCell ref="A79:H79"/>
    <mergeCell ref="I79:K79"/>
    <mergeCell ref="L79:N79"/>
    <mergeCell ref="BK40:BK41"/>
    <mergeCell ref="BL40:BL41"/>
    <mergeCell ref="BM40:BM41"/>
    <mergeCell ref="A42:A65"/>
    <mergeCell ref="B42:B53"/>
    <mergeCell ref="B54:B65"/>
    <mergeCell ref="BE40:BE41"/>
    <mergeCell ref="BF40:BF41"/>
    <mergeCell ref="BG40:BG41"/>
    <mergeCell ref="BH40:BH41"/>
    <mergeCell ref="BI40:BI41"/>
    <mergeCell ref="BJ40:BJ41"/>
    <mergeCell ref="AY40:AY41"/>
    <mergeCell ref="AZ40:AZ41"/>
    <mergeCell ref="BA40:BA41"/>
    <mergeCell ref="BB40:BB41"/>
    <mergeCell ref="BC40:BC41"/>
    <mergeCell ref="BD40:BD41"/>
    <mergeCell ref="O79:Q79"/>
    <mergeCell ref="R79:T79"/>
    <mergeCell ref="U79:W79"/>
    <mergeCell ref="A80:C81"/>
    <mergeCell ref="D80:D81"/>
    <mergeCell ref="E80:H81"/>
    <mergeCell ref="I80:I81"/>
    <mergeCell ref="J80:J81"/>
    <mergeCell ref="K80:K81"/>
    <mergeCell ref="L80:L81"/>
    <mergeCell ref="S80:S81"/>
    <mergeCell ref="T80:T81"/>
    <mergeCell ref="U80:U81"/>
    <mergeCell ref="V80:V81"/>
    <mergeCell ref="W80:W81"/>
    <mergeCell ref="Q80:Q81"/>
    <mergeCell ref="R80:R81"/>
    <mergeCell ref="A82:C88"/>
    <mergeCell ref="D82:D88"/>
    <mergeCell ref="E82:F84"/>
    <mergeCell ref="G82:H82"/>
    <mergeCell ref="G83:H83"/>
    <mergeCell ref="M80:M81"/>
    <mergeCell ref="N80:N81"/>
    <mergeCell ref="O80:O81"/>
    <mergeCell ref="P80:P81"/>
    <mergeCell ref="G84:H84"/>
    <mergeCell ref="E85:F87"/>
    <mergeCell ref="G85:H85"/>
    <mergeCell ref="I85:K85"/>
    <mergeCell ref="L85:N85"/>
    <mergeCell ref="O85:Q85"/>
    <mergeCell ref="G87:H87"/>
    <mergeCell ref="I87:K87"/>
    <mergeCell ref="L87:N87"/>
    <mergeCell ref="O87:Q87"/>
    <mergeCell ref="R87:T87"/>
    <mergeCell ref="U87:W87"/>
    <mergeCell ref="E88:H88"/>
    <mergeCell ref="I88:K88"/>
    <mergeCell ref="L88:N88"/>
    <mergeCell ref="O88:Q88"/>
    <mergeCell ref="R88:T88"/>
    <mergeCell ref="U88:W88"/>
    <mergeCell ref="R85:T85"/>
    <mergeCell ref="U85:W85"/>
    <mergeCell ref="G86:H86"/>
    <mergeCell ref="I86:K86"/>
    <mergeCell ref="L86:N86"/>
    <mergeCell ref="O86:Q86"/>
    <mergeCell ref="R86:T86"/>
    <mergeCell ref="U86:W86"/>
    <mergeCell ref="U93:W93"/>
    <mergeCell ref="G94:H94"/>
    <mergeCell ref="I94:K94"/>
    <mergeCell ref="L94:N94"/>
    <mergeCell ref="O94:Q94"/>
    <mergeCell ref="R94:T94"/>
    <mergeCell ref="U94:W94"/>
    <mergeCell ref="I92:K92"/>
    <mergeCell ref="L92:N92"/>
    <mergeCell ref="O92:Q92"/>
    <mergeCell ref="R92:T92"/>
    <mergeCell ref="U92:W92"/>
    <mergeCell ref="G93:H93"/>
    <mergeCell ref="I93:K93"/>
    <mergeCell ref="L93:N93"/>
    <mergeCell ref="O93:Q93"/>
    <mergeCell ref="R93:T93"/>
    <mergeCell ref="G92:H92"/>
    <mergeCell ref="I95:K95"/>
    <mergeCell ref="L95:N95"/>
    <mergeCell ref="O95:Q95"/>
    <mergeCell ref="R95:T95"/>
    <mergeCell ref="U95:W95"/>
    <mergeCell ref="A96:C101"/>
    <mergeCell ref="D96:D101"/>
    <mergeCell ref="E96:F98"/>
    <mergeCell ref="G96:H98"/>
    <mergeCell ref="I96:I98"/>
    <mergeCell ref="A89:C95"/>
    <mergeCell ref="D89:D95"/>
    <mergeCell ref="E89:F91"/>
    <mergeCell ref="G89:H89"/>
    <mergeCell ref="G90:H90"/>
    <mergeCell ref="G91:H91"/>
    <mergeCell ref="E92:F94"/>
    <mergeCell ref="E95:H95"/>
    <mergeCell ref="W96:W98"/>
    <mergeCell ref="E99:F101"/>
    <mergeCell ref="G99:H101"/>
    <mergeCell ref="I99:K101"/>
    <mergeCell ref="L99:N101"/>
    <mergeCell ref="O99:Q101"/>
    <mergeCell ref="O102:O104"/>
    <mergeCell ref="P102:P104"/>
    <mergeCell ref="A102:C107"/>
    <mergeCell ref="D102:D107"/>
    <mergeCell ref="E102:F104"/>
    <mergeCell ref="G102:H104"/>
    <mergeCell ref="I102:I104"/>
    <mergeCell ref="J102:J104"/>
    <mergeCell ref="V96:V98"/>
    <mergeCell ref="R99:T101"/>
    <mergeCell ref="U99:W101"/>
    <mergeCell ref="P96:P98"/>
    <mergeCell ref="Q96:Q98"/>
    <mergeCell ref="R96:R98"/>
    <mergeCell ref="S96:S98"/>
    <mergeCell ref="T96:T98"/>
    <mergeCell ref="U96:U98"/>
    <mergeCell ref="J96:J98"/>
    <mergeCell ref="K96:K98"/>
    <mergeCell ref="L96:L98"/>
    <mergeCell ref="M96:M98"/>
    <mergeCell ref="N96:N98"/>
    <mergeCell ref="O96:O98"/>
    <mergeCell ref="A108:D110"/>
    <mergeCell ref="E108:H108"/>
    <mergeCell ref="E109:H109"/>
    <mergeCell ref="E110:H110"/>
    <mergeCell ref="A114:H114"/>
    <mergeCell ref="I114:K114"/>
    <mergeCell ref="W102:W104"/>
    <mergeCell ref="E105:F107"/>
    <mergeCell ref="G105:H107"/>
    <mergeCell ref="I105:K107"/>
    <mergeCell ref="L105:N107"/>
    <mergeCell ref="O105:Q107"/>
    <mergeCell ref="R105:T107"/>
    <mergeCell ref="U105:W107"/>
    <mergeCell ref="Q102:Q104"/>
    <mergeCell ref="R102:R104"/>
    <mergeCell ref="S102:S104"/>
    <mergeCell ref="T102:T104"/>
    <mergeCell ref="U102:U104"/>
    <mergeCell ref="V102:V104"/>
    <mergeCell ref="K102:K104"/>
    <mergeCell ref="L102:L104"/>
    <mergeCell ref="M102:M104"/>
    <mergeCell ref="N102:N104"/>
    <mergeCell ref="V115:V116"/>
    <mergeCell ref="W115:W116"/>
    <mergeCell ref="L115:L116"/>
    <mergeCell ref="M115:M116"/>
    <mergeCell ref="N115:N116"/>
    <mergeCell ref="O115:O116"/>
    <mergeCell ref="P115:P116"/>
    <mergeCell ref="Q115:Q116"/>
    <mergeCell ref="L114:N114"/>
    <mergeCell ref="O114:Q114"/>
    <mergeCell ref="R114:T114"/>
    <mergeCell ref="U114:W114"/>
    <mergeCell ref="A154:U155"/>
    <mergeCell ref="A117:A140"/>
    <mergeCell ref="B117:B128"/>
    <mergeCell ref="B129:B140"/>
    <mergeCell ref="A141:A150"/>
    <mergeCell ref="B141:B145"/>
    <mergeCell ref="B146:B150"/>
    <mergeCell ref="R115:R116"/>
    <mergeCell ref="S115:S116"/>
    <mergeCell ref="T115:T116"/>
    <mergeCell ref="U115:U116"/>
    <mergeCell ref="A115:D116"/>
    <mergeCell ref="E115:F115"/>
    <mergeCell ref="G115:H115"/>
    <mergeCell ref="I115:I116"/>
    <mergeCell ref="J115:J116"/>
    <mergeCell ref="K115:K116"/>
  </mergeCells>
  <printOptions horizontalCentered="1"/>
  <pageMargins left="0" right="0" top="0" bottom="0" header="0" footer="0"/>
  <pageSetup paperSize="8" scale="3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26"/>
  <sheetViews>
    <sheetView view="pageBreakPreview" topLeftCell="A36" zoomScaleNormal="100" zoomScaleSheetLayoutView="100" workbookViewId="0">
      <selection activeCell="D128" sqref="D128"/>
    </sheetView>
  </sheetViews>
  <sheetFormatPr defaultRowHeight="16.5" x14ac:dyDescent="0.25"/>
  <cols>
    <col min="1" max="1" width="4" style="304" customWidth="1"/>
    <col min="2" max="2" width="11.7109375" style="304" customWidth="1"/>
    <col min="3" max="3" width="9.140625" style="304" customWidth="1"/>
    <col min="4" max="4" width="15.140625" style="304" customWidth="1"/>
    <col min="5" max="5" width="4.28515625" style="304" customWidth="1"/>
    <col min="6" max="6" width="8.7109375" style="304" customWidth="1"/>
    <col min="7" max="7" width="8.140625" style="304" customWidth="1"/>
    <col min="8" max="18" width="8.28515625" style="304" customWidth="1"/>
    <col min="19" max="19" width="8" style="304" customWidth="1"/>
    <col min="20" max="64" width="8.28515625" style="304" customWidth="1"/>
    <col min="65" max="68" width="8.28515625" style="307" customWidth="1"/>
    <col min="69" max="256" width="9.140625" style="307"/>
    <col min="257" max="257" width="4" style="307" customWidth="1"/>
    <col min="258" max="258" width="11.7109375" style="307" customWidth="1"/>
    <col min="259" max="259" width="9.140625" style="307" customWidth="1"/>
    <col min="260" max="260" width="15.140625" style="307" customWidth="1"/>
    <col min="261" max="261" width="4.28515625" style="307" customWidth="1"/>
    <col min="262" max="262" width="8.7109375" style="307" customWidth="1"/>
    <col min="263" max="263" width="8.140625" style="307" customWidth="1"/>
    <col min="264" max="274" width="8.28515625" style="307" customWidth="1"/>
    <col min="275" max="275" width="8" style="307" customWidth="1"/>
    <col min="276" max="324" width="8.28515625" style="307" customWidth="1"/>
    <col min="325" max="512" width="9.140625" style="307"/>
    <col min="513" max="513" width="4" style="307" customWidth="1"/>
    <col min="514" max="514" width="11.7109375" style="307" customWidth="1"/>
    <col min="515" max="515" width="9.140625" style="307" customWidth="1"/>
    <col min="516" max="516" width="15.140625" style="307" customWidth="1"/>
    <col min="517" max="517" width="4.28515625" style="307" customWidth="1"/>
    <col min="518" max="518" width="8.7109375" style="307" customWidth="1"/>
    <col min="519" max="519" width="8.140625" style="307" customWidth="1"/>
    <col min="520" max="530" width="8.28515625" style="307" customWidth="1"/>
    <col min="531" max="531" width="8" style="307" customWidth="1"/>
    <col min="532" max="580" width="8.28515625" style="307" customWidth="1"/>
    <col min="581" max="768" width="9.140625" style="307"/>
    <col min="769" max="769" width="4" style="307" customWidth="1"/>
    <col min="770" max="770" width="11.7109375" style="307" customWidth="1"/>
    <col min="771" max="771" width="9.140625" style="307" customWidth="1"/>
    <col min="772" max="772" width="15.140625" style="307" customWidth="1"/>
    <col min="773" max="773" width="4.28515625" style="307" customWidth="1"/>
    <col min="774" max="774" width="8.7109375" style="307" customWidth="1"/>
    <col min="775" max="775" width="8.140625" style="307" customWidth="1"/>
    <col min="776" max="786" width="8.28515625" style="307" customWidth="1"/>
    <col min="787" max="787" width="8" style="307" customWidth="1"/>
    <col min="788" max="836" width="8.28515625" style="307" customWidth="1"/>
    <col min="837" max="1024" width="9.140625" style="307"/>
    <col min="1025" max="1025" width="4" style="307" customWidth="1"/>
    <col min="1026" max="1026" width="11.7109375" style="307" customWidth="1"/>
    <col min="1027" max="1027" width="9.140625" style="307" customWidth="1"/>
    <col min="1028" max="1028" width="15.140625" style="307" customWidth="1"/>
    <col min="1029" max="1029" width="4.28515625" style="307" customWidth="1"/>
    <col min="1030" max="1030" width="8.7109375" style="307" customWidth="1"/>
    <col min="1031" max="1031" width="8.140625" style="307" customWidth="1"/>
    <col min="1032" max="1042" width="8.28515625" style="307" customWidth="1"/>
    <col min="1043" max="1043" width="8" style="307" customWidth="1"/>
    <col min="1044" max="1092" width="8.28515625" style="307" customWidth="1"/>
    <col min="1093" max="1280" width="9.140625" style="307"/>
    <col min="1281" max="1281" width="4" style="307" customWidth="1"/>
    <col min="1282" max="1282" width="11.7109375" style="307" customWidth="1"/>
    <col min="1283" max="1283" width="9.140625" style="307" customWidth="1"/>
    <col min="1284" max="1284" width="15.140625" style="307" customWidth="1"/>
    <col min="1285" max="1285" width="4.28515625" style="307" customWidth="1"/>
    <col min="1286" max="1286" width="8.7109375" style="307" customWidth="1"/>
    <col min="1287" max="1287" width="8.140625" style="307" customWidth="1"/>
    <col min="1288" max="1298" width="8.28515625" style="307" customWidth="1"/>
    <col min="1299" max="1299" width="8" style="307" customWidth="1"/>
    <col min="1300" max="1348" width="8.28515625" style="307" customWidth="1"/>
    <col min="1349" max="1536" width="9.140625" style="307"/>
    <col min="1537" max="1537" width="4" style="307" customWidth="1"/>
    <col min="1538" max="1538" width="11.7109375" style="307" customWidth="1"/>
    <col min="1539" max="1539" width="9.140625" style="307" customWidth="1"/>
    <col min="1540" max="1540" width="15.140625" style="307" customWidth="1"/>
    <col min="1541" max="1541" width="4.28515625" style="307" customWidth="1"/>
    <col min="1542" max="1542" width="8.7109375" style="307" customWidth="1"/>
    <col min="1543" max="1543" width="8.140625" style="307" customWidth="1"/>
    <col min="1544" max="1554" width="8.28515625" style="307" customWidth="1"/>
    <col min="1555" max="1555" width="8" style="307" customWidth="1"/>
    <col min="1556" max="1604" width="8.28515625" style="307" customWidth="1"/>
    <col min="1605" max="1792" width="9.140625" style="307"/>
    <col min="1793" max="1793" width="4" style="307" customWidth="1"/>
    <col min="1794" max="1794" width="11.7109375" style="307" customWidth="1"/>
    <col min="1795" max="1795" width="9.140625" style="307" customWidth="1"/>
    <col min="1796" max="1796" width="15.140625" style="307" customWidth="1"/>
    <col min="1797" max="1797" width="4.28515625" style="307" customWidth="1"/>
    <col min="1798" max="1798" width="8.7109375" style="307" customWidth="1"/>
    <col min="1799" max="1799" width="8.140625" style="307" customWidth="1"/>
    <col min="1800" max="1810" width="8.28515625" style="307" customWidth="1"/>
    <col min="1811" max="1811" width="8" style="307" customWidth="1"/>
    <col min="1812" max="1860" width="8.28515625" style="307" customWidth="1"/>
    <col min="1861" max="2048" width="9.140625" style="307"/>
    <col min="2049" max="2049" width="4" style="307" customWidth="1"/>
    <col min="2050" max="2050" width="11.7109375" style="307" customWidth="1"/>
    <col min="2051" max="2051" width="9.140625" style="307" customWidth="1"/>
    <col min="2052" max="2052" width="15.140625" style="307" customWidth="1"/>
    <col min="2053" max="2053" width="4.28515625" style="307" customWidth="1"/>
    <col min="2054" max="2054" width="8.7109375" style="307" customWidth="1"/>
    <col min="2055" max="2055" width="8.140625" style="307" customWidth="1"/>
    <col min="2056" max="2066" width="8.28515625" style="307" customWidth="1"/>
    <col min="2067" max="2067" width="8" style="307" customWidth="1"/>
    <col min="2068" max="2116" width="8.28515625" style="307" customWidth="1"/>
    <col min="2117" max="2304" width="9.140625" style="307"/>
    <col min="2305" max="2305" width="4" style="307" customWidth="1"/>
    <col min="2306" max="2306" width="11.7109375" style="307" customWidth="1"/>
    <col min="2307" max="2307" width="9.140625" style="307" customWidth="1"/>
    <col min="2308" max="2308" width="15.140625" style="307" customWidth="1"/>
    <col min="2309" max="2309" width="4.28515625" style="307" customWidth="1"/>
    <col min="2310" max="2310" width="8.7109375" style="307" customWidth="1"/>
    <col min="2311" max="2311" width="8.140625" style="307" customWidth="1"/>
    <col min="2312" max="2322" width="8.28515625" style="307" customWidth="1"/>
    <col min="2323" max="2323" width="8" style="307" customWidth="1"/>
    <col min="2324" max="2372" width="8.28515625" style="307" customWidth="1"/>
    <col min="2373" max="2560" width="9.140625" style="307"/>
    <col min="2561" max="2561" width="4" style="307" customWidth="1"/>
    <col min="2562" max="2562" width="11.7109375" style="307" customWidth="1"/>
    <col min="2563" max="2563" width="9.140625" style="307" customWidth="1"/>
    <col min="2564" max="2564" width="15.140625" style="307" customWidth="1"/>
    <col min="2565" max="2565" width="4.28515625" style="307" customWidth="1"/>
    <col min="2566" max="2566" width="8.7109375" style="307" customWidth="1"/>
    <col min="2567" max="2567" width="8.140625" style="307" customWidth="1"/>
    <col min="2568" max="2578" width="8.28515625" style="307" customWidth="1"/>
    <col min="2579" max="2579" width="8" style="307" customWidth="1"/>
    <col min="2580" max="2628" width="8.28515625" style="307" customWidth="1"/>
    <col min="2629" max="2816" width="9.140625" style="307"/>
    <col min="2817" max="2817" width="4" style="307" customWidth="1"/>
    <col min="2818" max="2818" width="11.7109375" style="307" customWidth="1"/>
    <col min="2819" max="2819" width="9.140625" style="307" customWidth="1"/>
    <col min="2820" max="2820" width="15.140625" style="307" customWidth="1"/>
    <col min="2821" max="2821" width="4.28515625" style="307" customWidth="1"/>
    <col min="2822" max="2822" width="8.7109375" style="307" customWidth="1"/>
    <col min="2823" max="2823" width="8.140625" style="307" customWidth="1"/>
    <col min="2824" max="2834" width="8.28515625" style="307" customWidth="1"/>
    <col min="2835" max="2835" width="8" style="307" customWidth="1"/>
    <col min="2836" max="2884" width="8.28515625" style="307" customWidth="1"/>
    <col min="2885" max="3072" width="9.140625" style="307"/>
    <col min="3073" max="3073" width="4" style="307" customWidth="1"/>
    <col min="3074" max="3074" width="11.7109375" style="307" customWidth="1"/>
    <col min="3075" max="3075" width="9.140625" style="307" customWidth="1"/>
    <col min="3076" max="3076" width="15.140625" style="307" customWidth="1"/>
    <col min="3077" max="3077" width="4.28515625" style="307" customWidth="1"/>
    <col min="3078" max="3078" width="8.7109375" style="307" customWidth="1"/>
    <col min="3079" max="3079" width="8.140625" style="307" customWidth="1"/>
    <col min="3080" max="3090" width="8.28515625" style="307" customWidth="1"/>
    <col min="3091" max="3091" width="8" style="307" customWidth="1"/>
    <col min="3092" max="3140" width="8.28515625" style="307" customWidth="1"/>
    <col min="3141" max="3328" width="9.140625" style="307"/>
    <col min="3329" max="3329" width="4" style="307" customWidth="1"/>
    <col min="3330" max="3330" width="11.7109375" style="307" customWidth="1"/>
    <col min="3331" max="3331" width="9.140625" style="307" customWidth="1"/>
    <col min="3332" max="3332" width="15.140625" style="307" customWidth="1"/>
    <col min="3333" max="3333" width="4.28515625" style="307" customWidth="1"/>
    <col min="3334" max="3334" width="8.7109375" style="307" customWidth="1"/>
    <col min="3335" max="3335" width="8.140625" style="307" customWidth="1"/>
    <col min="3336" max="3346" width="8.28515625" style="307" customWidth="1"/>
    <col min="3347" max="3347" width="8" style="307" customWidth="1"/>
    <col min="3348" max="3396" width="8.28515625" style="307" customWidth="1"/>
    <col min="3397" max="3584" width="9.140625" style="307"/>
    <col min="3585" max="3585" width="4" style="307" customWidth="1"/>
    <col min="3586" max="3586" width="11.7109375" style="307" customWidth="1"/>
    <col min="3587" max="3587" width="9.140625" style="307" customWidth="1"/>
    <col min="3588" max="3588" width="15.140625" style="307" customWidth="1"/>
    <col min="3589" max="3589" width="4.28515625" style="307" customWidth="1"/>
    <col min="3590" max="3590" width="8.7109375" style="307" customWidth="1"/>
    <col min="3591" max="3591" width="8.140625" style="307" customWidth="1"/>
    <col min="3592" max="3602" width="8.28515625" style="307" customWidth="1"/>
    <col min="3603" max="3603" width="8" style="307" customWidth="1"/>
    <col min="3604" max="3652" width="8.28515625" style="307" customWidth="1"/>
    <col min="3653" max="3840" width="9.140625" style="307"/>
    <col min="3841" max="3841" width="4" style="307" customWidth="1"/>
    <col min="3842" max="3842" width="11.7109375" style="307" customWidth="1"/>
    <col min="3843" max="3843" width="9.140625" style="307" customWidth="1"/>
    <col min="3844" max="3844" width="15.140625" style="307" customWidth="1"/>
    <col min="3845" max="3845" width="4.28515625" style="307" customWidth="1"/>
    <col min="3846" max="3846" width="8.7109375" style="307" customWidth="1"/>
    <col min="3847" max="3847" width="8.140625" style="307" customWidth="1"/>
    <col min="3848" max="3858" width="8.28515625" style="307" customWidth="1"/>
    <col min="3859" max="3859" width="8" style="307" customWidth="1"/>
    <col min="3860" max="3908" width="8.28515625" style="307" customWidth="1"/>
    <col min="3909" max="4096" width="9.140625" style="307"/>
    <col min="4097" max="4097" width="4" style="307" customWidth="1"/>
    <col min="4098" max="4098" width="11.7109375" style="307" customWidth="1"/>
    <col min="4099" max="4099" width="9.140625" style="307" customWidth="1"/>
    <col min="4100" max="4100" width="15.140625" style="307" customWidth="1"/>
    <col min="4101" max="4101" width="4.28515625" style="307" customWidth="1"/>
    <col min="4102" max="4102" width="8.7109375" style="307" customWidth="1"/>
    <col min="4103" max="4103" width="8.140625" style="307" customWidth="1"/>
    <col min="4104" max="4114" width="8.28515625" style="307" customWidth="1"/>
    <col min="4115" max="4115" width="8" style="307" customWidth="1"/>
    <col min="4116" max="4164" width="8.28515625" style="307" customWidth="1"/>
    <col min="4165" max="4352" width="9.140625" style="307"/>
    <col min="4353" max="4353" width="4" style="307" customWidth="1"/>
    <col min="4354" max="4354" width="11.7109375" style="307" customWidth="1"/>
    <col min="4355" max="4355" width="9.140625" style="307" customWidth="1"/>
    <col min="4356" max="4356" width="15.140625" style="307" customWidth="1"/>
    <col min="4357" max="4357" width="4.28515625" style="307" customWidth="1"/>
    <col min="4358" max="4358" width="8.7109375" style="307" customWidth="1"/>
    <col min="4359" max="4359" width="8.140625" style="307" customWidth="1"/>
    <col min="4360" max="4370" width="8.28515625" style="307" customWidth="1"/>
    <col min="4371" max="4371" width="8" style="307" customWidth="1"/>
    <col min="4372" max="4420" width="8.28515625" style="307" customWidth="1"/>
    <col min="4421" max="4608" width="9.140625" style="307"/>
    <col min="4609" max="4609" width="4" style="307" customWidth="1"/>
    <col min="4610" max="4610" width="11.7109375" style="307" customWidth="1"/>
    <col min="4611" max="4611" width="9.140625" style="307" customWidth="1"/>
    <col min="4612" max="4612" width="15.140625" style="307" customWidth="1"/>
    <col min="4613" max="4613" width="4.28515625" style="307" customWidth="1"/>
    <col min="4614" max="4614" width="8.7109375" style="307" customWidth="1"/>
    <col min="4615" max="4615" width="8.140625" style="307" customWidth="1"/>
    <col min="4616" max="4626" width="8.28515625" style="307" customWidth="1"/>
    <col min="4627" max="4627" width="8" style="307" customWidth="1"/>
    <col min="4628" max="4676" width="8.28515625" style="307" customWidth="1"/>
    <col min="4677" max="4864" width="9.140625" style="307"/>
    <col min="4865" max="4865" width="4" style="307" customWidth="1"/>
    <col min="4866" max="4866" width="11.7109375" style="307" customWidth="1"/>
    <col min="4867" max="4867" width="9.140625" style="307" customWidth="1"/>
    <col min="4868" max="4868" width="15.140625" style="307" customWidth="1"/>
    <col min="4869" max="4869" width="4.28515625" style="307" customWidth="1"/>
    <col min="4870" max="4870" width="8.7109375" style="307" customWidth="1"/>
    <col min="4871" max="4871" width="8.140625" style="307" customWidth="1"/>
    <col min="4872" max="4882" width="8.28515625" style="307" customWidth="1"/>
    <col min="4883" max="4883" width="8" style="307" customWidth="1"/>
    <col min="4884" max="4932" width="8.28515625" style="307" customWidth="1"/>
    <col min="4933" max="5120" width="9.140625" style="307"/>
    <col min="5121" max="5121" width="4" style="307" customWidth="1"/>
    <col min="5122" max="5122" width="11.7109375" style="307" customWidth="1"/>
    <col min="5123" max="5123" width="9.140625" style="307" customWidth="1"/>
    <col min="5124" max="5124" width="15.140625" style="307" customWidth="1"/>
    <col min="5125" max="5125" width="4.28515625" style="307" customWidth="1"/>
    <col min="5126" max="5126" width="8.7109375" style="307" customWidth="1"/>
    <col min="5127" max="5127" width="8.140625" style="307" customWidth="1"/>
    <col min="5128" max="5138" width="8.28515625" style="307" customWidth="1"/>
    <col min="5139" max="5139" width="8" style="307" customWidth="1"/>
    <col min="5140" max="5188" width="8.28515625" style="307" customWidth="1"/>
    <col min="5189" max="5376" width="9.140625" style="307"/>
    <col min="5377" max="5377" width="4" style="307" customWidth="1"/>
    <col min="5378" max="5378" width="11.7109375" style="307" customWidth="1"/>
    <col min="5379" max="5379" width="9.140625" style="307" customWidth="1"/>
    <col min="5380" max="5380" width="15.140625" style="307" customWidth="1"/>
    <col min="5381" max="5381" width="4.28515625" style="307" customWidth="1"/>
    <col min="5382" max="5382" width="8.7109375" style="307" customWidth="1"/>
    <col min="5383" max="5383" width="8.140625" style="307" customWidth="1"/>
    <col min="5384" max="5394" width="8.28515625" style="307" customWidth="1"/>
    <col min="5395" max="5395" width="8" style="307" customWidth="1"/>
    <col min="5396" max="5444" width="8.28515625" style="307" customWidth="1"/>
    <col min="5445" max="5632" width="9.140625" style="307"/>
    <col min="5633" max="5633" width="4" style="307" customWidth="1"/>
    <col min="5634" max="5634" width="11.7109375" style="307" customWidth="1"/>
    <col min="5635" max="5635" width="9.140625" style="307" customWidth="1"/>
    <col min="5636" max="5636" width="15.140625" style="307" customWidth="1"/>
    <col min="5637" max="5637" width="4.28515625" style="307" customWidth="1"/>
    <col min="5638" max="5638" width="8.7109375" style="307" customWidth="1"/>
    <col min="5639" max="5639" width="8.140625" style="307" customWidth="1"/>
    <col min="5640" max="5650" width="8.28515625" style="307" customWidth="1"/>
    <col min="5651" max="5651" width="8" style="307" customWidth="1"/>
    <col min="5652" max="5700" width="8.28515625" style="307" customWidth="1"/>
    <col min="5701" max="5888" width="9.140625" style="307"/>
    <col min="5889" max="5889" width="4" style="307" customWidth="1"/>
    <col min="5890" max="5890" width="11.7109375" style="307" customWidth="1"/>
    <col min="5891" max="5891" width="9.140625" style="307" customWidth="1"/>
    <col min="5892" max="5892" width="15.140625" style="307" customWidth="1"/>
    <col min="5893" max="5893" width="4.28515625" style="307" customWidth="1"/>
    <col min="5894" max="5894" width="8.7109375" style="307" customWidth="1"/>
    <col min="5895" max="5895" width="8.140625" style="307" customWidth="1"/>
    <col min="5896" max="5906" width="8.28515625" style="307" customWidth="1"/>
    <col min="5907" max="5907" width="8" style="307" customWidth="1"/>
    <col min="5908" max="5956" width="8.28515625" style="307" customWidth="1"/>
    <col min="5957" max="6144" width="9.140625" style="307"/>
    <col min="6145" max="6145" width="4" style="307" customWidth="1"/>
    <col min="6146" max="6146" width="11.7109375" style="307" customWidth="1"/>
    <col min="6147" max="6147" width="9.140625" style="307" customWidth="1"/>
    <col min="6148" max="6148" width="15.140625" style="307" customWidth="1"/>
    <col min="6149" max="6149" width="4.28515625" style="307" customWidth="1"/>
    <col min="6150" max="6150" width="8.7109375" style="307" customWidth="1"/>
    <col min="6151" max="6151" width="8.140625" style="307" customWidth="1"/>
    <col min="6152" max="6162" width="8.28515625" style="307" customWidth="1"/>
    <col min="6163" max="6163" width="8" style="307" customWidth="1"/>
    <col min="6164" max="6212" width="8.28515625" style="307" customWidth="1"/>
    <col min="6213" max="6400" width="9.140625" style="307"/>
    <col min="6401" max="6401" width="4" style="307" customWidth="1"/>
    <col min="6402" max="6402" width="11.7109375" style="307" customWidth="1"/>
    <col min="6403" max="6403" width="9.140625" style="307" customWidth="1"/>
    <col min="6404" max="6404" width="15.140625" style="307" customWidth="1"/>
    <col min="6405" max="6405" width="4.28515625" style="307" customWidth="1"/>
    <col min="6406" max="6406" width="8.7109375" style="307" customWidth="1"/>
    <col min="6407" max="6407" width="8.140625" style="307" customWidth="1"/>
    <col min="6408" max="6418" width="8.28515625" style="307" customWidth="1"/>
    <col min="6419" max="6419" width="8" style="307" customWidth="1"/>
    <col min="6420" max="6468" width="8.28515625" style="307" customWidth="1"/>
    <col min="6469" max="6656" width="9.140625" style="307"/>
    <col min="6657" max="6657" width="4" style="307" customWidth="1"/>
    <col min="6658" max="6658" width="11.7109375" style="307" customWidth="1"/>
    <col min="6659" max="6659" width="9.140625" style="307" customWidth="1"/>
    <col min="6660" max="6660" width="15.140625" style="307" customWidth="1"/>
    <col min="6661" max="6661" width="4.28515625" style="307" customWidth="1"/>
    <col min="6662" max="6662" width="8.7109375" style="307" customWidth="1"/>
    <col min="6663" max="6663" width="8.140625" style="307" customWidth="1"/>
    <col min="6664" max="6674" width="8.28515625" style="307" customWidth="1"/>
    <col min="6675" max="6675" width="8" style="307" customWidth="1"/>
    <col min="6676" max="6724" width="8.28515625" style="307" customWidth="1"/>
    <col min="6725" max="6912" width="9.140625" style="307"/>
    <col min="6913" max="6913" width="4" style="307" customWidth="1"/>
    <col min="6914" max="6914" width="11.7109375" style="307" customWidth="1"/>
    <col min="6915" max="6915" width="9.140625" style="307" customWidth="1"/>
    <col min="6916" max="6916" width="15.140625" style="307" customWidth="1"/>
    <col min="6917" max="6917" width="4.28515625" style="307" customWidth="1"/>
    <col min="6918" max="6918" width="8.7109375" style="307" customWidth="1"/>
    <col min="6919" max="6919" width="8.140625" style="307" customWidth="1"/>
    <col min="6920" max="6930" width="8.28515625" style="307" customWidth="1"/>
    <col min="6931" max="6931" width="8" style="307" customWidth="1"/>
    <col min="6932" max="6980" width="8.28515625" style="307" customWidth="1"/>
    <col min="6981" max="7168" width="9.140625" style="307"/>
    <col min="7169" max="7169" width="4" style="307" customWidth="1"/>
    <col min="7170" max="7170" width="11.7109375" style="307" customWidth="1"/>
    <col min="7171" max="7171" width="9.140625" style="307" customWidth="1"/>
    <col min="7172" max="7172" width="15.140625" style="307" customWidth="1"/>
    <col min="7173" max="7173" width="4.28515625" style="307" customWidth="1"/>
    <col min="7174" max="7174" width="8.7109375" style="307" customWidth="1"/>
    <col min="7175" max="7175" width="8.140625" style="307" customWidth="1"/>
    <col min="7176" max="7186" width="8.28515625" style="307" customWidth="1"/>
    <col min="7187" max="7187" width="8" style="307" customWidth="1"/>
    <col min="7188" max="7236" width="8.28515625" style="307" customWidth="1"/>
    <col min="7237" max="7424" width="9.140625" style="307"/>
    <col min="7425" max="7425" width="4" style="307" customWidth="1"/>
    <col min="7426" max="7426" width="11.7109375" style="307" customWidth="1"/>
    <col min="7427" max="7427" width="9.140625" style="307" customWidth="1"/>
    <col min="7428" max="7428" width="15.140625" style="307" customWidth="1"/>
    <col min="7429" max="7429" width="4.28515625" style="307" customWidth="1"/>
    <col min="7430" max="7430" width="8.7109375" style="307" customWidth="1"/>
    <col min="7431" max="7431" width="8.140625" style="307" customWidth="1"/>
    <col min="7432" max="7442" width="8.28515625" style="307" customWidth="1"/>
    <col min="7443" max="7443" width="8" style="307" customWidth="1"/>
    <col min="7444" max="7492" width="8.28515625" style="307" customWidth="1"/>
    <col min="7493" max="7680" width="9.140625" style="307"/>
    <col min="7681" max="7681" width="4" style="307" customWidth="1"/>
    <col min="7682" max="7682" width="11.7109375" style="307" customWidth="1"/>
    <col min="7683" max="7683" width="9.140625" style="307" customWidth="1"/>
    <col min="7684" max="7684" width="15.140625" style="307" customWidth="1"/>
    <col min="7685" max="7685" width="4.28515625" style="307" customWidth="1"/>
    <col min="7686" max="7686" width="8.7109375" style="307" customWidth="1"/>
    <col min="7687" max="7687" width="8.140625" style="307" customWidth="1"/>
    <col min="7688" max="7698" width="8.28515625" style="307" customWidth="1"/>
    <col min="7699" max="7699" width="8" style="307" customWidth="1"/>
    <col min="7700" max="7748" width="8.28515625" style="307" customWidth="1"/>
    <col min="7749" max="7936" width="9.140625" style="307"/>
    <col min="7937" max="7937" width="4" style="307" customWidth="1"/>
    <col min="7938" max="7938" width="11.7109375" style="307" customWidth="1"/>
    <col min="7939" max="7939" width="9.140625" style="307" customWidth="1"/>
    <col min="7940" max="7940" width="15.140625" style="307" customWidth="1"/>
    <col min="7941" max="7941" width="4.28515625" style="307" customWidth="1"/>
    <col min="7942" max="7942" width="8.7109375" style="307" customWidth="1"/>
    <col min="7943" max="7943" width="8.140625" style="307" customWidth="1"/>
    <col min="7944" max="7954" width="8.28515625" style="307" customWidth="1"/>
    <col min="7955" max="7955" width="8" style="307" customWidth="1"/>
    <col min="7956" max="8004" width="8.28515625" style="307" customWidth="1"/>
    <col min="8005" max="8192" width="9.140625" style="307"/>
    <col min="8193" max="8193" width="4" style="307" customWidth="1"/>
    <col min="8194" max="8194" width="11.7109375" style="307" customWidth="1"/>
    <col min="8195" max="8195" width="9.140625" style="307" customWidth="1"/>
    <col min="8196" max="8196" width="15.140625" style="307" customWidth="1"/>
    <col min="8197" max="8197" width="4.28515625" style="307" customWidth="1"/>
    <col min="8198" max="8198" width="8.7109375" style="307" customWidth="1"/>
    <col min="8199" max="8199" width="8.140625" style="307" customWidth="1"/>
    <col min="8200" max="8210" width="8.28515625" style="307" customWidth="1"/>
    <col min="8211" max="8211" width="8" style="307" customWidth="1"/>
    <col min="8212" max="8260" width="8.28515625" style="307" customWidth="1"/>
    <col min="8261" max="8448" width="9.140625" style="307"/>
    <col min="8449" max="8449" width="4" style="307" customWidth="1"/>
    <col min="8450" max="8450" width="11.7109375" style="307" customWidth="1"/>
    <col min="8451" max="8451" width="9.140625" style="307" customWidth="1"/>
    <col min="8452" max="8452" width="15.140625" style="307" customWidth="1"/>
    <col min="8453" max="8453" width="4.28515625" style="307" customWidth="1"/>
    <col min="8454" max="8454" width="8.7109375" style="307" customWidth="1"/>
    <col min="8455" max="8455" width="8.140625" style="307" customWidth="1"/>
    <col min="8456" max="8466" width="8.28515625" style="307" customWidth="1"/>
    <col min="8467" max="8467" width="8" style="307" customWidth="1"/>
    <col min="8468" max="8516" width="8.28515625" style="307" customWidth="1"/>
    <col min="8517" max="8704" width="9.140625" style="307"/>
    <col min="8705" max="8705" width="4" style="307" customWidth="1"/>
    <col min="8706" max="8706" width="11.7109375" style="307" customWidth="1"/>
    <col min="8707" max="8707" width="9.140625" style="307" customWidth="1"/>
    <col min="8708" max="8708" width="15.140625" style="307" customWidth="1"/>
    <col min="8709" max="8709" width="4.28515625" style="307" customWidth="1"/>
    <col min="8710" max="8710" width="8.7109375" style="307" customWidth="1"/>
    <col min="8711" max="8711" width="8.140625" style="307" customWidth="1"/>
    <col min="8712" max="8722" width="8.28515625" style="307" customWidth="1"/>
    <col min="8723" max="8723" width="8" style="307" customWidth="1"/>
    <col min="8724" max="8772" width="8.28515625" style="307" customWidth="1"/>
    <col min="8773" max="8960" width="9.140625" style="307"/>
    <col min="8961" max="8961" width="4" style="307" customWidth="1"/>
    <col min="8962" max="8962" width="11.7109375" style="307" customWidth="1"/>
    <col min="8963" max="8963" width="9.140625" style="307" customWidth="1"/>
    <col min="8964" max="8964" width="15.140625" style="307" customWidth="1"/>
    <col min="8965" max="8965" width="4.28515625" style="307" customWidth="1"/>
    <col min="8966" max="8966" width="8.7109375" style="307" customWidth="1"/>
    <col min="8967" max="8967" width="8.140625" style="307" customWidth="1"/>
    <col min="8968" max="8978" width="8.28515625" style="307" customWidth="1"/>
    <col min="8979" max="8979" width="8" style="307" customWidth="1"/>
    <col min="8980" max="9028" width="8.28515625" style="307" customWidth="1"/>
    <col min="9029" max="9216" width="9.140625" style="307"/>
    <col min="9217" max="9217" width="4" style="307" customWidth="1"/>
    <col min="9218" max="9218" width="11.7109375" style="307" customWidth="1"/>
    <col min="9219" max="9219" width="9.140625" style="307" customWidth="1"/>
    <col min="9220" max="9220" width="15.140625" style="307" customWidth="1"/>
    <col min="9221" max="9221" width="4.28515625" style="307" customWidth="1"/>
    <col min="9222" max="9222" width="8.7109375" style="307" customWidth="1"/>
    <col min="9223" max="9223" width="8.140625" style="307" customWidth="1"/>
    <col min="9224" max="9234" width="8.28515625" style="307" customWidth="1"/>
    <col min="9235" max="9235" width="8" style="307" customWidth="1"/>
    <col min="9236" max="9284" width="8.28515625" style="307" customWidth="1"/>
    <col min="9285" max="9472" width="9.140625" style="307"/>
    <col min="9473" max="9473" width="4" style="307" customWidth="1"/>
    <col min="9474" max="9474" width="11.7109375" style="307" customWidth="1"/>
    <col min="9475" max="9475" width="9.140625" style="307" customWidth="1"/>
    <col min="9476" max="9476" width="15.140625" style="307" customWidth="1"/>
    <col min="9477" max="9477" width="4.28515625" style="307" customWidth="1"/>
    <col min="9478" max="9478" width="8.7109375" style="307" customWidth="1"/>
    <col min="9479" max="9479" width="8.140625" style="307" customWidth="1"/>
    <col min="9480" max="9490" width="8.28515625" style="307" customWidth="1"/>
    <col min="9491" max="9491" width="8" style="307" customWidth="1"/>
    <col min="9492" max="9540" width="8.28515625" style="307" customWidth="1"/>
    <col min="9541" max="9728" width="9.140625" style="307"/>
    <col min="9729" max="9729" width="4" style="307" customWidth="1"/>
    <col min="9730" max="9730" width="11.7109375" style="307" customWidth="1"/>
    <col min="9731" max="9731" width="9.140625" style="307" customWidth="1"/>
    <col min="9732" max="9732" width="15.140625" style="307" customWidth="1"/>
    <col min="9733" max="9733" width="4.28515625" style="307" customWidth="1"/>
    <col min="9734" max="9734" width="8.7109375" style="307" customWidth="1"/>
    <col min="9735" max="9735" width="8.140625" style="307" customWidth="1"/>
    <col min="9736" max="9746" width="8.28515625" style="307" customWidth="1"/>
    <col min="9747" max="9747" width="8" style="307" customWidth="1"/>
    <col min="9748" max="9796" width="8.28515625" style="307" customWidth="1"/>
    <col min="9797" max="9984" width="9.140625" style="307"/>
    <col min="9985" max="9985" width="4" style="307" customWidth="1"/>
    <col min="9986" max="9986" width="11.7109375" style="307" customWidth="1"/>
    <col min="9987" max="9987" width="9.140625" style="307" customWidth="1"/>
    <col min="9988" max="9988" width="15.140625" style="307" customWidth="1"/>
    <col min="9989" max="9989" width="4.28515625" style="307" customWidth="1"/>
    <col min="9990" max="9990" width="8.7109375" style="307" customWidth="1"/>
    <col min="9991" max="9991" width="8.140625" style="307" customWidth="1"/>
    <col min="9992" max="10002" width="8.28515625" style="307" customWidth="1"/>
    <col min="10003" max="10003" width="8" style="307" customWidth="1"/>
    <col min="10004" max="10052" width="8.28515625" style="307" customWidth="1"/>
    <col min="10053" max="10240" width="9.140625" style="307"/>
    <col min="10241" max="10241" width="4" style="307" customWidth="1"/>
    <col min="10242" max="10242" width="11.7109375" style="307" customWidth="1"/>
    <col min="10243" max="10243" width="9.140625" style="307" customWidth="1"/>
    <col min="10244" max="10244" width="15.140625" style="307" customWidth="1"/>
    <col min="10245" max="10245" width="4.28515625" style="307" customWidth="1"/>
    <col min="10246" max="10246" width="8.7109375" style="307" customWidth="1"/>
    <col min="10247" max="10247" width="8.140625" style="307" customWidth="1"/>
    <col min="10248" max="10258" width="8.28515625" style="307" customWidth="1"/>
    <col min="10259" max="10259" width="8" style="307" customWidth="1"/>
    <col min="10260" max="10308" width="8.28515625" style="307" customWidth="1"/>
    <col min="10309" max="10496" width="9.140625" style="307"/>
    <col min="10497" max="10497" width="4" style="307" customWidth="1"/>
    <col min="10498" max="10498" width="11.7109375" style="307" customWidth="1"/>
    <col min="10499" max="10499" width="9.140625" style="307" customWidth="1"/>
    <col min="10500" max="10500" width="15.140625" style="307" customWidth="1"/>
    <col min="10501" max="10501" width="4.28515625" style="307" customWidth="1"/>
    <col min="10502" max="10502" width="8.7109375" style="307" customWidth="1"/>
    <col min="10503" max="10503" width="8.140625" style="307" customWidth="1"/>
    <col min="10504" max="10514" width="8.28515625" style="307" customWidth="1"/>
    <col min="10515" max="10515" width="8" style="307" customWidth="1"/>
    <col min="10516" max="10564" width="8.28515625" style="307" customWidth="1"/>
    <col min="10565" max="10752" width="9.140625" style="307"/>
    <col min="10753" max="10753" width="4" style="307" customWidth="1"/>
    <col min="10754" max="10754" width="11.7109375" style="307" customWidth="1"/>
    <col min="10755" max="10755" width="9.140625" style="307" customWidth="1"/>
    <col min="10756" max="10756" width="15.140625" style="307" customWidth="1"/>
    <col min="10757" max="10757" width="4.28515625" style="307" customWidth="1"/>
    <col min="10758" max="10758" width="8.7109375" style="307" customWidth="1"/>
    <col min="10759" max="10759" width="8.140625" style="307" customWidth="1"/>
    <col min="10760" max="10770" width="8.28515625" style="307" customWidth="1"/>
    <col min="10771" max="10771" width="8" style="307" customWidth="1"/>
    <col min="10772" max="10820" width="8.28515625" style="307" customWidth="1"/>
    <col min="10821" max="11008" width="9.140625" style="307"/>
    <col min="11009" max="11009" width="4" style="307" customWidth="1"/>
    <col min="11010" max="11010" width="11.7109375" style="307" customWidth="1"/>
    <col min="11011" max="11011" width="9.140625" style="307" customWidth="1"/>
    <col min="11012" max="11012" width="15.140625" style="307" customWidth="1"/>
    <col min="11013" max="11013" width="4.28515625" style="307" customWidth="1"/>
    <col min="11014" max="11014" width="8.7109375" style="307" customWidth="1"/>
    <col min="11015" max="11015" width="8.140625" style="307" customWidth="1"/>
    <col min="11016" max="11026" width="8.28515625" style="307" customWidth="1"/>
    <col min="11027" max="11027" width="8" style="307" customWidth="1"/>
    <col min="11028" max="11076" width="8.28515625" style="307" customWidth="1"/>
    <col min="11077" max="11264" width="9.140625" style="307"/>
    <col min="11265" max="11265" width="4" style="307" customWidth="1"/>
    <col min="11266" max="11266" width="11.7109375" style="307" customWidth="1"/>
    <col min="11267" max="11267" width="9.140625" style="307" customWidth="1"/>
    <col min="11268" max="11268" width="15.140625" style="307" customWidth="1"/>
    <col min="11269" max="11269" width="4.28515625" style="307" customWidth="1"/>
    <col min="11270" max="11270" width="8.7109375" style="307" customWidth="1"/>
    <col min="11271" max="11271" width="8.140625" style="307" customWidth="1"/>
    <col min="11272" max="11282" width="8.28515625" style="307" customWidth="1"/>
    <col min="11283" max="11283" width="8" style="307" customWidth="1"/>
    <col min="11284" max="11332" width="8.28515625" style="307" customWidth="1"/>
    <col min="11333" max="11520" width="9.140625" style="307"/>
    <col min="11521" max="11521" width="4" style="307" customWidth="1"/>
    <col min="11522" max="11522" width="11.7109375" style="307" customWidth="1"/>
    <col min="11523" max="11523" width="9.140625" style="307" customWidth="1"/>
    <col min="11524" max="11524" width="15.140625" style="307" customWidth="1"/>
    <col min="11525" max="11525" width="4.28515625" style="307" customWidth="1"/>
    <col min="11526" max="11526" width="8.7109375" style="307" customWidth="1"/>
    <col min="11527" max="11527" width="8.140625" style="307" customWidth="1"/>
    <col min="11528" max="11538" width="8.28515625" style="307" customWidth="1"/>
    <col min="11539" max="11539" width="8" style="307" customWidth="1"/>
    <col min="11540" max="11588" width="8.28515625" style="307" customWidth="1"/>
    <col min="11589" max="11776" width="9.140625" style="307"/>
    <col min="11777" max="11777" width="4" style="307" customWidth="1"/>
    <col min="11778" max="11778" width="11.7109375" style="307" customWidth="1"/>
    <col min="11779" max="11779" width="9.140625" style="307" customWidth="1"/>
    <col min="11780" max="11780" width="15.140625" style="307" customWidth="1"/>
    <col min="11781" max="11781" width="4.28515625" style="307" customWidth="1"/>
    <col min="11782" max="11782" width="8.7109375" style="307" customWidth="1"/>
    <col min="11783" max="11783" width="8.140625" style="307" customWidth="1"/>
    <col min="11784" max="11794" width="8.28515625" style="307" customWidth="1"/>
    <col min="11795" max="11795" width="8" style="307" customWidth="1"/>
    <col min="11796" max="11844" width="8.28515625" style="307" customWidth="1"/>
    <col min="11845" max="12032" width="9.140625" style="307"/>
    <col min="12033" max="12033" width="4" style="307" customWidth="1"/>
    <col min="12034" max="12034" width="11.7109375" style="307" customWidth="1"/>
    <col min="12035" max="12035" width="9.140625" style="307" customWidth="1"/>
    <col min="12036" max="12036" width="15.140625" style="307" customWidth="1"/>
    <col min="12037" max="12037" width="4.28515625" style="307" customWidth="1"/>
    <col min="12038" max="12038" width="8.7109375" style="307" customWidth="1"/>
    <col min="12039" max="12039" width="8.140625" style="307" customWidth="1"/>
    <col min="12040" max="12050" width="8.28515625" style="307" customWidth="1"/>
    <col min="12051" max="12051" width="8" style="307" customWidth="1"/>
    <col min="12052" max="12100" width="8.28515625" style="307" customWidth="1"/>
    <col min="12101" max="12288" width="9.140625" style="307"/>
    <col min="12289" max="12289" width="4" style="307" customWidth="1"/>
    <col min="12290" max="12290" width="11.7109375" style="307" customWidth="1"/>
    <col min="12291" max="12291" width="9.140625" style="307" customWidth="1"/>
    <col min="12292" max="12292" width="15.140625" style="307" customWidth="1"/>
    <col min="12293" max="12293" width="4.28515625" style="307" customWidth="1"/>
    <col min="12294" max="12294" width="8.7109375" style="307" customWidth="1"/>
    <col min="12295" max="12295" width="8.140625" style="307" customWidth="1"/>
    <col min="12296" max="12306" width="8.28515625" style="307" customWidth="1"/>
    <col min="12307" max="12307" width="8" style="307" customWidth="1"/>
    <col min="12308" max="12356" width="8.28515625" style="307" customWidth="1"/>
    <col min="12357" max="12544" width="9.140625" style="307"/>
    <col min="12545" max="12545" width="4" style="307" customWidth="1"/>
    <col min="12546" max="12546" width="11.7109375" style="307" customWidth="1"/>
    <col min="12547" max="12547" width="9.140625" style="307" customWidth="1"/>
    <col min="12548" max="12548" width="15.140625" style="307" customWidth="1"/>
    <col min="12549" max="12549" width="4.28515625" style="307" customWidth="1"/>
    <col min="12550" max="12550" width="8.7109375" style="307" customWidth="1"/>
    <col min="12551" max="12551" width="8.140625" style="307" customWidth="1"/>
    <col min="12552" max="12562" width="8.28515625" style="307" customWidth="1"/>
    <col min="12563" max="12563" width="8" style="307" customWidth="1"/>
    <col min="12564" max="12612" width="8.28515625" style="307" customWidth="1"/>
    <col min="12613" max="12800" width="9.140625" style="307"/>
    <col min="12801" max="12801" width="4" style="307" customWidth="1"/>
    <col min="12802" max="12802" width="11.7109375" style="307" customWidth="1"/>
    <col min="12803" max="12803" width="9.140625" style="307" customWidth="1"/>
    <col min="12804" max="12804" width="15.140625" style="307" customWidth="1"/>
    <col min="12805" max="12805" width="4.28515625" style="307" customWidth="1"/>
    <col min="12806" max="12806" width="8.7109375" style="307" customWidth="1"/>
    <col min="12807" max="12807" width="8.140625" style="307" customWidth="1"/>
    <col min="12808" max="12818" width="8.28515625" style="307" customWidth="1"/>
    <col min="12819" max="12819" width="8" style="307" customWidth="1"/>
    <col min="12820" max="12868" width="8.28515625" style="307" customWidth="1"/>
    <col min="12869" max="13056" width="9.140625" style="307"/>
    <col min="13057" max="13057" width="4" style="307" customWidth="1"/>
    <col min="13058" max="13058" width="11.7109375" style="307" customWidth="1"/>
    <col min="13059" max="13059" width="9.140625" style="307" customWidth="1"/>
    <col min="13060" max="13060" width="15.140625" style="307" customWidth="1"/>
    <col min="13061" max="13061" width="4.28515625" style="307" customWidth="1"/>
    <col min="13062" max="13062" width="8.7109375" style="307" customWidth="1"/>
    <col min="13063" max="13063" width="8.140625" style="307" customWidth="1"/>
    <col min="13064" max="13074" width="8.28515625" style="307" customWidth="1"/>
    <col min="13075" max="13075" width="8" style="307" customWidth="1"/>
    <col min="13076" max="13124" width="8.28515625" style="307" customWidth="1"/>
    <col min="13125" max="13312" width="9.140625" style="307"/>
    <col min="13313" max="13313" width="4" style="307" customWidth="1"/>
    <col min="13314" max="13314" width="11.7109375" style="307" customWidth="1"/>
    <col min="13315" max="13315" width="9.140625" style="307" customWidth="1"/>
    <col min="13316" max="13316" width="15.140625" style="307" customWidth="1"/>
    <col min="13317" max="13317" width="4.28515625" style="307" customWidth="1"/>
    <col min="13318" max="13318" width="8.7109375" style="307" customWidth="1"/>
    <col min="13319" max="13319" width="8.140625" style="307" customWidth="1"/>
    <col min="13320" max="13330" width="8.28515625" style="307" customWidth="1"/>
    <col min="13331" max="13331" width="8" style="307" customWidth="1"/>
    <col min="13332" max="13380" width="8.28515625" style="307" customWidth="1"/>
    <col min="13381" max="13568" width="9.140625" style="307"/>
    <col min="13569" max="13569" width="4" style="307" customWidth="1"/>
    <col min="13570" max="13570" width="11.7109375" style="307" customWidth="1"/>
    <col min="13571" max="13571" width="9.140625" style="307" customWidth="1"/>
    <col min="13572" max="13572" width="15.140625" style="307" customWidth="1"/>
    <col min="13573" max="13573" width="4.28515625" style="307" customWidth="1"/>
    <col min="13574" max="13574" width="8.7109375" style="307" customWidth="1"/>
    <col min="13575" max="13575" width="8.140625" style="307" customWidth="1"/>
    <col min="13576" max="13586" width="8.28515625" style="307" customWidth="1"/>
    <col min="13587" max="13587" width="8" style="307" customWidth="1"/>
    <col min="13588" max="13636" width="8.28515625" style="307" customWidth="1"/>
    <col min="13637" max="13824" width="9.140625" style="307"/>
    <col min="13825" max="13825" width="4" style="307" customWidth="1"/>
    <col min="13826" max="13826" width="11.7109375" style="307" customWidth="1"/>
    <col min="13827" max="13827" width="9.140625" style="307" customWidth="1"/>
    <col min="13828" max="13828" width="15.140625" style="307" customWidth="1"/>
    <col min="13829" max="13829" width="4.28515625" style="307" customWidth="1"/>
    <col min="13830" max="13830" width="8.7109375" style="307" customWidth="1"/>
    <col min="13831" max="13831" width="8.140625" style="307" customWidth="1"/>
    <col min="13832" max="13842" width="8.28515625" style="307" customWidth="1"/>
    <col min="13843" max="13843" width="8" style="307" customWidth="1"/>
    <col min="13844" max="13892" width="8.28515625" style="307" customWidth="1"/>
    <col min="13893" max="14080" width="9.140625" style="307"/>
    <col min="14081" max="14081" width="4" style="307" customWidth="1"/>
    <col min="14082" max="14082" width="11.7109375" style="307" customWidth="1"/>
    <col min="14083" max="14083" width="9.140625" style="307" customWidth="1"/>
    <col min="14084" max="14084" width="15.140625" style="307" customWidth="1"/>
    <col min="14085" max="14085" width="4.28515625" style="307" customWidth="1"/>
    <col min="14086" max="14086" width="8.7109375" style="307" customWidth="1"/>
    <col min="14087" max="14087" width="8.140625" style="307" customWidth="1"/>
    <col min="14088" max="14098" width="8.28515625" style="307" customWidth="1"/>
    <col min="14099" max="14099" width="8" style="307" customWidth="1"/>
    <col min="14100" max="14148" width="8.28515625" style="307" customWidth="1"/>
    <col min="14149" max="14336" width="9.140625" style="307"/>
    <col min="14337" max="14337" width="4" style="307" customWidth="1"/>
    <col min="14338" max="14338" width="11.7109375" style="307" customWidth="1"/>
    <col min="14339" max="14339" width="9.140625" style="307" customWidth="1"/>
    <col min="14340" max="14340" width="15.140625" style="307" customWidth="1"/>
    <col min="14341" max="14341" width="4.28515625" style="307" customWidth="1"/>
    <col min="14342" max="14342" width="8.7109375" style="307" customWidth="1"/>
    <col min="14343" max="14343" width="8.140625" style="307" customWidth="1"/>
    <col min="14344" max="14354" width="8.28515625" style="307" customWidth="1"/>
    <col min="14355" max="14355" width="8" style="307" customWidth="1"/>
    <col min="14356" max="14404" width="8.28515625" style="307" customWidth="1"/>
    <col min="14405" max="14592" width="9.140625" style="307"/>
    <col min="14593" max="14593" width="4" style="307" customWidth="1"/>
    <col min="14594" max="14594" width="11.7109375" style="307" customWidth="1"/>
    <col min="14595" max="14595" width="9.140625" style="307" customWidth="1"/>
    <col min="14596" max="14596" width="15.140625" style="307" customWidth="1"/>
    <col min="14597" max="14597" width="4.28515625" style="307" customWidth="1"/>
    <col min="14598" max="14598" width="8.7109375" style="307" customWidth="1"/>
    <col min="14599" max="14599" width="8.140625" style="307" customWidth="1"/>
    <col min="14600" max="14610" width="8.28515625" style="307" customWidth="1"/>
    <col min="14611" max="14611" width="8" style="307" customWidth="1"/>
    <col min="14612" max="14660" width="8.28515625" style="307" customWidth="1"/>
    <col min="14661" max="14848" width="9.140625" style="307"/>
    <col min="14849" max="14849" width="4" style="307" customWidth="1"/>
    <col min="14850" max="14850" width="11.7109375" style="307" customWidth="1"/>
    <col min="14851" max="14851" width="9.140625" style="307" customWidth="1"/>
    <col min="14852" max="14852" width="15.140625" style="307" customWidth="1"/>
    <col min="14853" max="14853" width="4.28515625" style="307" customWidth="1"/>
    <col min="14854" max="14854" width="8.7109375" style="307" customWidth="1"/>
    <col min="14855" max="14855" width="8.140625" style="307" customWidth="1"/>
    <col min="14856" max="14866" width="8.28515625" style="307" customWidth="1"/>
    <col min="14867" max="14867" width="8" style="307" customWidth="1"/>
    <col min="14868" max="14916" width="8.28515625" style="307" customWidth="1"/>
    <col min="14917" max="15104" width="9.140625" style="307"/>
    <col min="15105" max="15105" width="4" style="307" customWidth="1"/>
    <col min="15106" max="15106" width="11.7109375" style="307" customWidth="1"/>
    <col min="15107" max="15107" width="9.140625" style="307" customWidth="1"/>
    <col min="15108" max="15108" width="15.140625" style="307" customWidth="1"/>
    <col min="15109" max="15109" width="4.28515625" style="307" customWidth="1"/>
    <col min="15110" max="15110" width="8.7109375" style="307" customWidth="1"/>
    <col min="15111" max="15111" width="8.140625" style="307" customWidth="1"/>
    <col min="15112" max="15122" width="8.28515625" style="307" customWidth="1"/>
    <col min="15123" max="15123" width="8" style="307" customWidth="1"/>
    <col min="15124" max="15172" width="8.28515625" style="307" customWidth="1"/>
    <col min="15173" max="15360" width="9.140625" style="307"/>
    <col min="15361" max="15361" width="4" style="307" customWidth="1"/>
    <col min="15362" max="15362" width="11.7109375" style="307" customWidth="1"/>
    <col min="15363" max="15363" width="9.140625" style="307" customWidth="1"/>
    <col min="15364" max="15364" width="15.140625" style="307" customWidth="1"/>
    <col min="15365" max="15365" width="4.28515625" style="307" customWidth="1"/>
    <col min="15366" max="15366" width="8.7109375" style="307" customWidth="1"/>
    <col min="15367" max="15367" width="8.140625" style="307" customWidth="1"/>
    <col min="15368" max="15378" width="8.28515625" style="307" customWidth="1"/>
    <col min="15379" max="15379" width="8" style="307" customWidth="1"/>
    <col min="15380" max="15428" width="8.28515625" style="307" customWidth="1"/>
    <col min="15429" max="15616" width="9.140625" style="307"/>
    <col min="15617" max="15617" width="4" style="307" customWidth="1"/>
    <col min="15618" max="15618" width="11.7109375" style="307" customWidth="1"/>
    <col min="15619" max="15619" width="9.140625" style="307" customWidth="1"/>
    <col min="15620" max="15620" width="15.140625" style="307" customWidth="1"/>
    <col min="15621" max="15621" width="4.28515625" style="307" customWidth="1"/>
    <col min="15622" max="15622" width="8.7109375" style="307" customWidth="1"/>
    <col min="15623" max="15623" width="8.140625" style="307" customWidth="1"/>
    <col min="15624" max="15634" width="8.28515625" style="307" customWidth="1"/>
    <col min="15635" max="15635" width="8" style="307" customWidth="1"/>
    <col min="15636" max="15684" width="8.28515625" style="307" customWidth="1"/>
    <col min="15685" max="15872" width="9.140625" style="307"/>
    <col min="15873" max="15873" width="4" style="307" customWidth="1"/>
    <col min="15874" max="15874" width="11.7109375" style="307" customWidth="1"/>
    <col min="15875" max="15875" width="9.140625" style="307" customWidth="1"/>
    <col min="15876" max="15876" width="15.140625" style="307" customWidth="1"/>
    <col min="15877" max="15877" width="4.28515625" style="307" customWidth="1"/>
    <col min="15878" max="15878" width="8.7109375" style="307" customWidth="1"/>
    <col min="15879" max="15879" width="8.140625" style="307" customWidth="1"/>
    <col min="15880" max="15890" width="8.28515625" style="307" customWidth="1"/>
    <col min="15891" max="15891" width="8" style="307" customWidth="1"/>
    <col min="15892" max="15940" width="8.28515625" style="307" customWidth="1"/>
    <col min="15941" max="16128" width="9.140625" style="307"/>
    <col min="16129" max="16129" width="4" style="307" customWidth="1"/>
    <col min="16130" max="16130" width="11.7109375" style="307" customWidth="1"/>
    <col min="16131" max="16131" width="9.140625" style="307" customWidth="1"/>
    <col min="16132" max="16132" width="15.140625" style="307" customWidth="1"/>
    <col min="16133" max="16133" width="4.28515625" style="307" customWidth="1"/>
    <col min="16134" max="16134" width="8.7109375" style="307" customWidth="1"/>
    <col min="16135" max="16135" width="8.140625" style="307" customWidth="1"/>
    <col min="16136" max="16146" width="8.28515625" style="307" customWidth="1"/>
    <col min="16147" max="16147" width="8" style="307" customWidth="1"/>
    <col min="16148" max="16196" width="8.28515625" style="307" customWidth="1"/>
    <col min="16197" max="16384" width="9.140625" style="307"/>
  </cols>
  <sheetData>
    <row r="1" spans="1:64" s="302" customFormat="1" ht="19.5" x14ac:dyDescent="0.3">
      <c r="A1" s="299" t="s">
        <v>0</v>
      </c>
      <c r="B1" s="299"/>
      <c r="C1" s="299"/>
      <c r="D1" s="299"/>
      <c r="E1" s="299"/>
      <c r="F1" s="299"/>
      <c r="G1" s="299"/>
      <c r="H1" s="300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6"/>
      <c r="BK1" s="6"/>
      <c r="BL1" s="7" t="s">
        <v>1</v>
      </c>
    </row>
    <row r="2" spans="1:64" s="302" customFormat="1" ht="20.25" thickBot="1" x14ac:dyDescent="0.35">
      <c r="A2" s="303" t="s">
        <v>2</v>
      </c>
      <c r="B2" s="303"/>
      <c r="C2" s="303"/>
      <c r="D2" s="303"/>
      <c r="E2" s="303"/>
      <c r="F2" s="301"/>
      <c r="G2" s="1413" t="s">
        <v>112</v>
      </c>
      <c r="H2" s="1413"/>
      <c r="I2" s="1413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1" t="s">
        <v>4</v>
      </c>
      <c r="BK2" s="1412">
        <v>41808</v>
      </c>
      <c r="BL2" s="1412"/>
    </row>
    <row r="3" spans="1:64" ht="17.25" thickBot="1" x14ac:dyDescent="0.3">
      <c r="B3" s="305"/>
      <c r="C3" s="305"/>
      <c r="D3" s="305"/>
      <c r="E3" s="305"/>
      <c r="F3" s="305"/>
      <c r="G3" s="305"/>
      <c r="H3" s="305"/>
      <c r="I3" s="305"/>
      <c r="J3" s="305"/>
      <c r="K3" s="306"/>
      <c r="L3" s="305"/>
      <c r="M3" s="305"/>
    </row>
    <row r="4" spans="1:64" s="15" customFormat="1" ht="14.25" customHeight="1" thickBot="1" x14ac:dyDescent="0.3">
      <c r="A4" s="1405" t="s">
        <v>5</v>
      </c>
      <c r="B4" s="1406"/>
      <c r="C4" s="1406"/>
      <c r="D4" s="1406"/>
      <c r="E4" s="1406"/>
      <c r="F4" s="1406"/>
      <c r="G4" s="1407"/>
      <c r="H4" s="479"/>
      <c r="I4" s="480" t="s">
        <v>6</v>
      </c>
      <c r="J4" s="481"/>
      <c r="K4" s="479"/>
      <c r="L4" s="480" t="s">
        <v>7</v>
      </c>
      <c r="M4" s="481"/>
      <c r="N4" s="479"/>
      <c r="O4" s="480" t="s">
        <v>8</v>
      </c>
      <c r="P4" s="481"/>
      <c r="Q4" s="479"/>
      <c r="R4" s="480" t="s">
        <v>9</v>
      </c>
      <c r="S4" s="481"/>
      <c r="T4" s="479"/>
      <c r="U4" s="480" t="s">
        <v>10</v>
      </c>
      <c r="V4" s="481"/>
      <c r="W4" s="479"/>
      <c r="X4" s="480" t="s">
        <v>11</v>
      </c>
      <c r="Y4" s="481"/>
      <c r="Z4" s="479"/>
      <c r="AA4" s="480" t="s">
        <v>12</v>
      </c>
      <c r="AB4" s="481"/>
      <c r="AC4" s="479"/>
      <c r="AD4" s="480" t="s">
        <v>13</v>
      </c>
      <c r="AE4" s="481"/>
      <c r="AF4" s="479"/>
      <c r="AG4" s="480" t="s">
        <v>14</v>
      </c>
      <c r="AH4" s="481"/>
      <c r="AI4" s="479"/>
      <c r="AJ4" s="480" t="s">
        <v>15</v>
      </c>
      <c r="AK4" s="481"/>
      <c r="AL4" s="479"/>
      <c r="AM4" s="480" t="s">
        <v>16</v>
      </c>
      <c r="AN4" s="481"/>
      <c r="AO4" s="479"/>
      <c r="AP4" s="480" t="s">
        <v>17</v>
      </c>
      <c r="AQ4" s="481"/>
      <c r="AR4" s="479"/>
      <c r="AS4" s="480" t="s">
        <v>18</v>
      </c>
      <c r="AT4" s="481"/>
      <c r="AU4" s="479"/>
      <c r="AV4" s="480" t="s">
        <v>19</v>
      </c>
      <c r="AW4" s="481"/>
      <c r="AX4" s="479"/>
      <c r="AY4" s="480" t="s">
        <v>20</v>
      </c>
      <c r="AZ4" s="481"/>
      <c r="BA4" s="479"/>
      <c r="BB4" s="480" t="s">
        <v>21</v>
      </c>
      <c r="BC4" s="481"/>
      <c r="BD4" s="479"/>
      <c r="BE4" s="480" t="s">
        <v>22</v>
      </c>
      <c r="BF4" s="481"/>
      <c r="BG4" s="479"/>
      <c r="BH4" s="480" t="s">
        <v>23</v>
      </c>
      <c r="BI4" s="481"/>
      <c r="BJ4" s="479"/>
      <c r="BK4" s="480" t="s">
        <v>24</v>
      </c>
      <c r="BL4" s="481"/>
    </row>
    <row r="5" spans="1:64" s="15" customFormat="1" x14ac:dyDescent="0.25">
      <c r="A5" s="1408" t="s">
        <v>25</v>
      </c>
      <c r="B5" s="1409"/>
      <c r="C5" s="17" t="s">
        <v>26</v>
      </c>
      <c r="D5" s="18"/>
      <c r="E5" s="18"/>
      <c r="F5" s="18"/>
      <c r="G5" s="18"/>
      <c r="H5" s="482" t="s">
        <v>27</v>
      </c>
      <c r="I5" s="483" t="s">
        <v>28</v>
      </c>
      <c r="J5" s="484" t="s">
        <v>29</v>
      </c>
      <c r="K5" s="281" t="s">
        <v>27</v>
      </c>
      <c r="L5" s="282" t="s">
        <v>28</v>
      </c>
      <c r="M5" s="283" t="s">
        <v>29</v>
      </c>
      <c r="N5" s="281" t="s">
        <v>27</v>
      </c>
      <c r="O5" s="282" t="s">
        <v>28</v>
      </c>
      <c r="P5" s="283" t="s">
        <v>29</v>
      </c>
      <c r="Q5" s="281" t="s">
        <v>27</v>
      </c>
      <c r="R5" s="282" t="s">
        <v>28</v>
      </c>
      <c r="S5" s="283" t="s">
        <v>29</v>
      </c>
      <c r="T5" s="281" t="s">
        <v>27</v>
      </c>
      <c r="U5" s="282" t="s">
        <v>28</v>
      </c>
      <c r="V5" s="283" t="s">
        <v>29</v>
      </c>
      <c r="W5" s="281" t="s">
        <v>27</v>
      </c>
      <c r="X5" s="282" t="s">
        <v>28</v>
      </c>
      <c r="Y5" s="283" t="s">
        <v>29</v>
      </c>
      <c r="Z5" s="281" t="s">
        <v>27</v>
      </c>
      <c r="AA5" s="282" t="s">
        <v>28</v>
      </c>
      <c r="AB5" s="283" t="s">
        <v>29</v>
      </c>
      <c r="AC5" s="281" t="s">
        <v>27</v>
      </c>
      <c r="AD5" s="282" t="s">
        <v>28</v>
      </c>
      <c r="AE5" s="283" t="s">
        <v>29</v>
      </c>
      <c r="AF5" s="281" t="s">
        <v>27</v>
      </c>
      <c r="AG5" s="282" t="s">
        <v>28</v>
      </c>
      <c r="AH5" s="283" t="s">
        <v>29</v>
      </c>
      <c r="AI5" s="281" t="s">
        <v>27</v>
      </c>
      <c r="AJ5" s="282" t="s">
        <v>28</v>
      </c>
      <c r="AK5" s="283" t="s">
        <v>29</v>
      </c>
      <c r="AL5" s="281" t="s">
        <v>27</v>
      </c>
      <c r="AM5" s="282" t="s">
        <v>28</v>
      </c>
      <c r="AN5" s="283" t="s">
        <v>29</v>
      </c>
      <c r="AO5" s="281" t="s">
        <v>27</v>
      </c>
      <c r="AP5" s="282" t="s">
        <v>28</v>
      </c>
      <c r="AQ5" s="283" t="s">
        <v>29</v>
      </c>
      <c r="AR5" s="281" t="s">
        <v>27</v>
      </c>
      <c r="AS5" s="282" t="s">
        <v>28</v>
      </c>
      <c r="AT5" s="283" t="s">
        <v>29</v>
      </c>
      <c r="AU5" s="281" t="s">
        <v>27</v>
      </c>
      <c r="AV5" s="282" t="s">
        <v>28</v>
      </c>
      <c r="AW5" s="283" t="s">
        <v>29</v>
      </c>
      <c r="AX5" s="281" t="s">
        <v>27</v>
      </c>
      <c r="AY5" s="282" t="s">
        <v>28</v>
      </c>
      <c r="AZ5" s="283" t="s">
        <v>29</v>
      </c>
      <c r="BA5" s="281" t="s">
        <v>27</v>
      </c>
      <c r="BB5" s="282" t="s">
        <v>28</v>
      </c>
      <c r="BC5" s="283" t="s">
        <v>29</v>
      </c>
      <c r="BD5" s="281" t="s">
        <v>27</v>
      </c>
      <c r="BE5" s="282" t="s">
        <v>28</v>
      </c>
      <c r="BF5" s="283" t="s">
        <v>29</v>
      </c>
      <c r="BG5" s="281" t="s">
        <v>27</v>
      </c>
      <c r="BH5" s="282" t="s">
        <v>28</v>
      </c>
      <c r="BI5" s="283" t="s">
        <v>29</v>
      </c>
      <c r="BJ5" s="281" t="s">
        <v>27</v>
      </c>
      <c r="BK5" s="282" t="s">
        <v>28</v>
      </c>
      <c r="BL5" s="283" t="s">
        <v>29</v>
      </c>
    </row>
    <row r="6" spans="1:64" s="15" customFormat="1" ht="17.25" thickBot="1" x14ac:dyDescent="0.3">
      <c r="A6" s="1410" t="s">
        <v>30</v>
      </c>
      <c r="B6" s="1411"/>
      <c r="C6" s="22" t="s">
        <v>31</v>
      </c>
      <c r="D6" s="23"/>
      <c r="E6" s="23"/>
      <c r="F6" s="24"/>
      <c r="G6" s="24"/>
      <c r="H6" s="28" t="s">
        <v>32</v>
      </c>
      <c r="I6" s="29" t="s">
        <v>33</v>
      </c>
      <c r="J6" s="30" t="s">
        <v>97</v>
      </c>
      <c r="K6" s="28" t="s">
        <v>32</v>
      </c>
      <c r="L6" s="29" t="s">
        <v>33</v>
      </c>
      <c r="M6" s="30" t="s">
        <v>97</v>
      </c>
      <c r="N6" s="28" t="s">
        <v>32</v>
      </c>
      <c r="O6" s="29" t="s">
        <v>33</v>
      </c>
      <c r="P6" s="30" t="s">
        <v>97</v>
      </c>
      <c r="Q6" s="28" t="s">
        <v>32</v>
      </c>
      <c r="R6" s="29" t="s">
        <v>33</v>
      </c>
      <c r="S6" s="30" t="s">
        <v>97</v>
      </c>
      <c r="T6" s="28" t="s">
        <v>32</v>
      </c>
      <c r="U6" s="29" t="s">
        <v>33</v>
      </c>
      <c r="V6" s="30" t="s">
        <v>97</v>
      </c>
      <c r="W6" s="28" t="s">
        <v>32</v>
      </c>
      <c r="X6" s="29" t="s">
        <v>33</v>
      </c>
      <c r="Y6" s="30" t="s">
        <v>97</v>
      </c>
      <c r="Z6" s="28" t="s">
        <v>32</v>
      </c>
      <c r="AA6" s="29" t="s">
        <v>33</v>
      </c>
      <c r="AB6" s="30" t="s">
        <v>97</v>
      </c>
      <c r="AC6" s="28" t="s">
        <v>32</v>
      </c>
      <c r="AD6" s="29" t="s">
        <v>33</v>
      </c>
      <c r="AE6" s="30" t="s">
        <v>97</v>
      </c>
      <c r="AF6" s="28" t="s">
        <v>32</v>
      </c>
      <c r="AG6" s="29" t="s">
        <v>33</v>
      </c>
      <c r="AH6" s="30" t="s">
        <v>97</v>
      </c>
      <c r="AI6" s="28" t="s">
        <v>32</v>
      </c>
      <c r="AJ6" s="29" t="s">
        <v>33</v>
      </c>
      <c r="AK6" s="30" t="s">
        <v>97</v>
      </c>
      <c r="AL6" s="28" t="s">
        <v>32</v>
      </c>
      <c r="AM6" s="29" t="s">
        <v>33</v>
      </c>
      <c r="AN6" s="30" t="s">
        <v>97</v>
      </c>
      <c r="AO6" s="28" t="s">
        <v>32</v>
      </c>
      <c r="AP6" s="29" t="s">
        <v>33</v>
      </c>
      <c r="AQ6" s="30" t="s">
        <v>97</v>
      </c>
      <c r="AR6" s="28" t="s">
        <v>32</v>
      </c>
      <c r="AS6" s="29" t="s">
        <v>33</v>
      </c>
      <c r="AT6" s="30" t="s">
        <v>97</v>
      </c>
      <c r="AU6" s="28" t="s">
        <v>32</v>
      </c>
      <c r="AV6" s="29" t="s">
        <v>33</v>
      </c>
      <c r="AW6" s="30" t="s">
        <v>97</v>
      </c>
      <c r="AX6" s="28" t="s">
        <v>32</v>
      </c>
      <c r="AY6" s="29" t="s">
        <v>33</v>
      </c>
      <c r="AZ6" s="30" t="s">
        <v>97</v>
      </c>
      <c r="BA6" s="28" t="s">
        <v>32</v>
      </c>
      <c r="BB6" s="29" t="s">
        <v>33</v>
      </c>
      <c r="BC6" s="30" t="s">
        <v>97</v>
      </c>
      <c r="BD6" s="28" t="s">
        <v>32</v>
      </c>
      <c r="BE6" s="29" t="s">
        <v>33</v>
      </c>
      <c r="BF6" s="30" t="s">
        <v>97</v>
      </c>
      <c r="BG6" s="28" t="s">
        <v>32</v>
      </c>
      <c r="BH6" s="29" t="s">
        <v>33</v>
      </c>
      <c r="BI6" s="30" t="s">
        <v>97</v>
      </c>
      <c r="BJ6" s="28" t="s">
        <v>32</v>
      </c>
      <c r="BK6" s="29" t="s">
        <v>33</v>
      </c>
      <c r="BL6" s="30" t="s">
        <v>97</v>
      </c>
    </row>
    <row r="7" spans="1:64" x14ac:dyDescent="0.25">
      <c r="A7" s="1395" t="s">
        <v>35</v>
      </c>
      <c r="B7" s="1396"/>
      <c r="C7" s="1387">
        <v>25</v>
      </c>
      <c r="D7" s="1395" t="s">
        <v>37</v>
      </c>
      <c r="E7" s="1396"/>
      <c r="F7" s="311" t="s">
        <v>36</v>
      </c>
      <c r="G7" s="312"/>
      <c r="H7" s="116">
        <v>18</v>
      </c>
      <c r="I7" s="117">
        <v>0.09</v>
      </c>
      <c r="J7" s="118">
        <v>9.7000000000000003E-3</v>
      </c>
      <c r="K7" s="116">
        <f>K8/10.3</f>
        <v>19.417475728155338</v>
      </c>
      <c r="L7" s="117">
        <v>0.10199999999999999</v>
      </c>
      <c r="M7" s="118">
        <v>9.7000000000000003E-3</v>
      </c>
      <c r="N7" s="116">
        <f>N8/10.3</f>
        <v>14.563106796116504</v>
      </c>
      <c r="O7" s="117">
        <v>0.09</v>
      </c>
      <c r="P7" s="118">
        <v>9.7000000000000003E-3</v>
      </c>
      <c r="Q7" s="116">
        <f>Q8/10.3</f>
        <v>14.563106796116504</v>
      </c>
      <c r="R7" s="117">
        <v>0.06</v>
      </c>
      <c r="S7" s="118">
        <v>9.7000000000000003E-3</v>
      </c>
      <c r="T7" s="116">
        <f>T8/10.3</f>
        <v>18.44660194174757</v>
      </c>
      <c r="U7" s="117">
        <v>0.06</v>
      </c>
      <c r="V7" s="118">
        <v>9.7000000000000003E-3</v>
      </c>
      <c r="W7" s="116">
        <f>W8/10.3</f>
        <v>19.417475728155338</v>
      </c>
      <c r="X7" s="117">
        <v>5.6000000000000001E-2</v>
      </c>
      <c r="Y7" s="118">
        <v>9.7000000000000003E-3</v>
      </c>
      <c r="Z7" s="116">
        <f>Z8/10.3</f>
        <v>21.359223300970871</v>
      </c>
      <c r="AA7" s="117">
        <v>0.06</v>
      </c>
      <c r="AB7" s="118">
        <v>9.7000000000000003E-3</v>
      </c>
      <c r="AC7" s="116">
        <f>AC8/10.3</f>
        <v>19.417475728155338</v>
      </c>
      <c r="AD7" s="117">
        <v>0.10199999999999999</v>
      </c>
      <c r="AE7" s="118">
        <v>9.7000000000000003E-3</v>
      </c>
      <c r="AF7" s="116">
        <f>AF8/10.3</f>
        <v>14.563106796116504</v>
      </c>
      <c r="AG7" s="117">
        <v>0.09</v>
      </c>
      <c r="AH7" s="118">
        <v>9.7000000000000003E-3</v>
      </c>
      <c r="AI7" s="116">
        <f>AI8/10.3</f>
        <v>14.563106796116504</v>
      </c>
      <c r="AJ7" s="117">
        <v>0.06</v>
      </c>
      <c r="AK7" s="118">
        <v>9.7000000000000003E-3</v>
      </c>
      <c r="AL7" s="116">
        <f>AL8/10.3</f>
        <v>18.44660194174757</v>
      </c>
      <c r="AM7" s="117">
        <v>0.06</v>
      </c>
      <c r="AN7" s="118">
        <v>9.7000000000000003E-3</v>
      </c>
      <c r="AO7" s="116">
        <f>AO8/10.3</f>
        <v>19.417475728155338</v>
      </c>
      <c r="AP7" s="117">
        <v>5.6000000000000001E-2</v>
      </c>
      <c r="AQ7" s="118">
        <v>9.7000000000000003E-3</v>
      </c>
      <c r="AR7" s="116">
        <f>AR8/10.3</f>
        <v>21.359223300970871</v>
      </c>
      <c r="AS7" s="117">
        <v>0.06</v>
      </c>
      <c r="AT7" s="118">
        <v>9.7000000000000003E-3</v>
      </c>
      <c r="AU7" s="116">
        <f>AU8/10.3</f>
        <v>19.417475728155338</v>
      </c>
      <c r="AV7" s="117">
        <v>0.10199999999999999</v>
      </c>
      <c r="AW7" s="118">
        <v>9.7000000000000003E-3</v>
      </c>
      <c r="AX7" s="116">
        <f>AX8/10.3</f>
        <v>14.563106796116504</v>
      </c>
      <c r="AY7" s="117">
        <v>0.09</v>
      </c>
      <c r="AZ7" s="118">
        <v>9.7000000000000003E-3</v>
      </c>
      <c r="BA7" s="116">
        <f>BA8/10.3</f>
        <v>14.563106796116504</v>
      </c>
      <c r="BB7" s="117">
        <v>0.06</v>
      </c>
      <c r="BC7" s="118">
        <v>9.7000000000000003E-3</v>
      </c>
      <c r="BD7" s="116">
        <f>BD8/10.3</f>
        <v>18.44660194174757</v>
      </c>
      <c r="BE7" s="117">
        <v>0.06</v>
      </c>
      <c r="BF7" s="118">
        <v>9.7000000000000003E-3</v>
      </c>
      <c r="BG7" s="116">
        <f>BG8/10.3</f>
        <v>19.417475728155338</v>
      </c>
      <c r="BH7" s="117">
        <v>5.6000000000000001E-2</v>
      </c>
      <c r="BI7" s="118">
        <v>9.7000000000000003E-3</v>
      </c>
      <c r="BJ7" s="116">
        <f>BJ8/10.3</f>
        <v>21.359223300970871</v>
      </c>
      <c r="BK7" s="117">
        <v>0.06</v>
      </c>
      <c r="BL7" s="118">
        <v>9.7000000000000003E-3</v>
      </c>
    </row>
    <row r="8" spans="1:64" ht="17.25" customHeight="1" thickBot="1" x14ac:dyDescent="0.3">
      <c r="A8" s="1397"/>
      <c r="B8" s="1398"/>
      <c r="C8" s="1388"/>
      <c r="D8" s="1399"/>
      <c r="E8" s="1400"/>
      <c r="F8" s="485" t="s">
        <v>39</v>
      </c>
      <c r="G8" s="314"/>
      <c r="H8" s="486">
        <v>180</v>
      </c>
      <c r="I8" s="487">
        <v>0.04</v>
      </c>
      <c r="J8" s="488">
        <v>0.01</v>
      </c>
      <c r="K8" s="486">
        <v>200</v>
      </c>
      <c r="L8" s="487">
        <v>0.04</v>
      </c>
      <c r="M8" s="488">
        <v>2.1000000000000001E-2</v>
      </c>
      <c r="N8" s="486">
        <v>150</v>
      </c>
      <c r="O8" s="487">
        <v>0.04</v>
      </c>
      <c r="P8" s="488">
        <v>0.01</v>
      </c>
      <c r="Q8" s="486">
        <v>150</v>
      </c>
      <c r="R8" s="487">
        <v>0.04</v>
      </c>
      <c r="S8" s="488">
        <v>0.01</v>
      </c>
      <c r="T8" s="486">
        <v>190</v>
      </c>
      <c r="U8" s="487">
        <v>3.4000000000000002E-2</v>
      </c>
      <c r="V8" s="488">
        <v>0.01</v>
      </c>
      <c r="W8" s="486">
        <v>200</v>
      </c>
      <c r="X8" s="487">
        <v>0.04</v>
      </c>
      <c r="Y8" s="488">
        <v>2.1000000000000001E-2</v>
      </c>
      <c r="Z8" s="486">
        <v>220</v>
      </c>
      <c r="AA8" s="487">
        <v>0.04</v>
      </c>
      <c r="AB8" s="488">
        <v>0.01</v>
      </c>
      <c r="AC8" s="486">
        <v>200</v>
      </c>
      <c r="AD8" s="487">
        <v>0.04</v>
      </c>
      <c r="AE8" s="488">
        <v>2.1000000000000001E-2</v>
      </c>
      <c r="AF8" s="486">
        <v>150</v>
      </c>
      <c r="AG8" s="487">
        <v>0.04</v>
      </c>
      <c r="AH8" s="488">
        <v>0.01</v>
      </c>
      <c r="AI8" s="486">
        <v>150</v>
      </c>
      <c r="AJ8" s="487">
        <v>0.04</v>
      </c>
      <c r="AK8" s="488">
        <v>0.01</v>
      </c>
      <c r="AL8" s="486">
        <v>190</v>
      </c>
      <c r="AM8" s="487">
        <v>3.4000000000000002E-2</v>
      </c>
      <c r="AN8" s="488">
        <v>0.01</v>
      </c>
      <c r="AO8" s="486">
        <v>200</v>
      </c>
      <c r="AP8" s="487">
        <v>0.04</v>
      </c>
      <c r="AQ8" s="488">
        <v>2.1000000000000001E-2</v>
      </c>
      <c r="AR8" s="486">
        <v>220</v>
      </c>
      <c r="AS8" s="487">
        <v>0.04</v>
      </c>
      <c r="AT8" s="488">
        <v>0.01</v>
      </c>
      <c r="AU8" s="486">
        <v>200</v>
      </c>
      <c r="AV8" s="487">
        <v>0.04</v>
      </c>
      <c r="AW8" s="488">
        <v>2.1000000000000001E-2</v>
      </c>
      <c r="AX8" s="486">
        <v>150</v>
      </c>
      <c r="AY8" s="487">
        <v>0.04</v>
      </c>
      <c r="AZ8" s="488">
        <v>0.01</v>
      </c>
      <c r="BA8" s="486">
        <v>150</v>
      </c>
      <c r="BB8" s="487">
        <v>0.04</v>
      </c>
      <c r="BC8" s="488">
        <v>0.01</v>
      </c>
      <c r="BD8" s="486">
        <v>190</v>
      </c>
      <c r="BE8" s="487">
        <v>3.4000000000000002E-2</v>
      </c>
      <c r="BF8" s="488">
        <v>0.01</v>
      </c>
      <c r="BG8" s="486">
        <v>200</v>
      </c>
      <c r="BH8" s="487">
        <v>0.04</v>
      </c>
      <c r="BI8" s="488">
        <v>2.1000000000000001E-2</v>
      </c>
      <c r="BJ8" s="486">
        <v>220</v>
      </c>
      <c r="BK8" s="487">
        <v>0.04</v>
      </c>
      <c r="BL8" s="488">
        <v>0.01</v>
      </c>
    </row>
    <row r="9" spans="1:64" ht="13.5" customHeight="1" thickBot="1" x14ac:dyDescent="0.3">
      <c r="A9" s="1397"/>
      <c r="B9" s="1398"/>
      <c r="C9" s="1388"/>
      <c r="D9" s="315" t="s">
        <v>40</v>
      </c>
      <c r="E9" s="316"/>
      <c r="F9" s="316"/>
      <c r="G9" s="317"/>
      <c r="H9" s="52"/>
      <c r="I9" s="53">
        <v>3</v>
      </c>
      <c r="J9" s="54"/>
      <c r="K9" s="52"/>
      <c r="L9" s="53">
        <v>3</v>
      </c>
      <c r="M9" s="54"/>
      <c r="N9" s="52"/>
      <c r="O9" s="53">
        <v>3</v>
      </c>
      <c r="P9" s="54"/>
      <c r="Q9" s="52"/>
      <c r="R9" s="53">
        <v>3</v>
      </c>
      <c r="S9" s="54"/>
      <c r="T9" s="52"/>
      <c r="U9" s="53">
        <v>3</v>
      </c>
      <c r="V9" s="54"/>
      <c r="W9" s="52"/>
      <c r="X9" s="53">
        <v>3</v>
      </c>
      <c r="Y9" s="54"/>
      <c r="Z9" s="52"/>
      <c r="AA9" s="53">
        <v>3</v>
      </c>
      <c r="AB9" s="54"/>
      <c r="AC9" s="52"/>
      <c r="AD9" s="53">
        <v>3</v>
      </c>
      <c r="AE9" s="54"/>
      <c r="AF9" s="52"/>
      <c r="AG9" s="53">
        <v>3</v>
      </c>
      <c r="AH9" s="54"/>
      <c r="AI9" s="52"/>
      <c r="AJ9" s="53">
        <v>3</v>
      </c>
      <c r="AK9" s="54"/>
      <c r="AL9" s="52"/>
      <c r="AM9" s="53">
        <v>3</v>
      </c>
      <c r="AN9" s="54"/>
      <c r="AO9" s="52"/>
      <c r="AP9" s="53">
        <v>3</v>
      </c>
      <c r="AQ9" s="54"/>
      <c r="AR9" s="52"/>
      <c r="AS9" s="53">
        <v>3</v>
      </c>
      <c r="AT9" s="54"/>
      <c r="AU9" s="52"/>
      <c r="AV9" s="53">
        <v>3</v>
      </c>
      <c r="AW9" s="54"/>
      <c r="AX9" s="52"/>
      <c r="AY9" s="53">
        <v>3</v>
      </c>
      <c r="AZ9" s="54"/>
      <c r="BA9" s="52"/>
      <c r="BB9" s="53">
        <v>3</v>
      </c>
      <c r="BC9" s="54"/>
      <c r="BD9" s="52"/>
      <c r="BE9" s="53">
        <v>3</v>
      </c>
      <c r="BF9" s="54"/>
      <c r="BG9" s="52"/>
      <c r="BH9" s="53">
        <v>3</v>
      </c>
      <c r="BI9" s="54"/>
      <c r="BJ9" s="52"/>
      <c r="BK9" s="53">
        <v>3</v>
      </c>
      <c r="BL9" s="54"/>
    </row>
    <row r="10" spans="1:64" s="323" customFormat="1" x14ac:dyDescent="0.25">
      <c r="A10" s="1397"/>
      <c r="B10" s="1398"/>
      <c r="C10" s="1388"/>
      <c r="D10" s="1401" t="s">
        <v>41</v>
      </c>
      <c r="E10" s="1402"/>
      <c r="F10" s="318" t="s">
        <v>36</v>
      </c>
      <c r="G10" s="319"/>
      <c r="H10" s="489"/>
      <c r="I10" s="490">
        <v>121</v>
      </c>
      <c r="J10" s="491"/>
      <c r="K10" s="489"/>
      <c r="L10" s="490">
        <v>121</v>
      </c>
      <c r="M10" s="491"/>
      <c r="N10" s="489"/>
      <c r="O10" s="490">
        <v>121</v>
      </c>
      <c r="P10" s="491"/>
      <c r="Q10" s="489"/>
      <c r="R10" s="490">
        <v>121</v>
      </c>
      <c r="S10" s="491"/>
      <c r="T10" s="489"/>
      <c r="U10" s="490">
        <v>121</v>
      </c>
      <c r="V10" s="491"/>
      <c r="W10" s="489"/>
      <c r="X10" s="490">
        <v>121</v>
      </c>
      <c r="Y10" s="491"/>
      <c r="Z10" s="489"/>
      <c r="AA10" s="490">
        <v>121</v>
      </c>
      <c r="AB10" s="491"/>
      <c r="AC10" s="489"/>
      <c r="AD10" s="490">
        <v>121</v>
      </c>
      <c r="AE10" s="491"/>
      <c r="AF10" s="489"/>
      <c r="AG10" s="490">
        <v>121</v>
      </c>
      <c r="AH10" s="491"/>
      <c r="AI10" s="489"/>
      <c r="AJ10" s="490">
        <v>121</v>
      </c>
      <c r="AK10" s="491"/>
      <c r="AL10" s="489"/>
      <c r="AM10" s="490">
        <v>121</v>
      </c>
      <c r="AN10" s="491"/>
      <c r="AO10" s="489"/>
      <c r="AP10" s="490">
        <v>121</v>
      </c>
      <c r="AQ10" s="491"/>
      <c r="AR10" s="489"/>
      <c r="AS10" s="490">
        <v>121</v>
      </c>
      <c r="AT10" s="491"/>
      <c r="AU10" s="489"/>
      <c r="AV10" s="490">
        <v>121</v>
      </c>
      <c r="AW10" s="491"/>
      <c r="AX10" s="489"/>
      <c r="AY10" s="490">
        <v>121</v>
      </c>
      <c r="AZ10" s="491"/>
      <c r="BA10" s="489"/>
      <c r="BB10" s="490">
        <v>121</v>
      </c>
      <c r="BC10" s="491"/>
      <c r="BD10" s="489"/>
      <c r="BE10" s="490">
        <v>121</v>
      </c>
      <c r="BF10" s="491"/>
      <c r="BG10" s="489"/>
      <c r="BH10" s="490">
        <v>121</v>
      </c>
      <c r="BI10" s="491"/>
      <c r="BJ10" s="489"/>
      <c r="BK10" s="490">
        <v>121</v>
      </c>
      <c r="BL10" s="491"/>
    </row>
    <row r="11" spans="1:64" ht="17.25" thickBot="1" x14ac:dyDescent="0.3">
      <c r="A11" s="1397"/>
      <c r="B11" s="1398"/>
      <c r="C11" s="1388"/>
      <c r="D11" s="1403"/>
      <c r="E11" s="1404"/>
      <c r="F11" s="485" t="s">
        <v>39</v>
      </c>
      <c r="G11" s="314"/>
      <c r="H11" s="492"/>
      <c r="I11" s="493">
        <v>10.3</v>
      </c>
      <c r="J11" s="494"/>
      <c r="K11" s="492"/>
      <c r="L11" s="493">
        <v>10.3</v>
      </c>
      <c r="M11" s="494"/>
      <c r="N11" s="492"/>
      <c r="O11" s="493">
        <v>10.3</v>
      </c>
      <c r="P11" s="494"/>
      <c r="Q11" s="492"/>
      <c r="R11" s="493">
        <v>10.3</v>
      </c>
      <c r="S11" s="494"/>
      <c r="T11" s="492"/>
      <c r="U11" s="493">
        <v>10.3</v>
      </c>
      <c r="V11" s="494"/>
      <c r="W11" s="492"/>
      <c r="X11" s="493">
        <v>10.3</v>
      </c>
      <c r="Y11" s="494"/>
      <c r="Z11" s="492"/>
      <c r="AA11" s="493">
        <v>10.3</v>
      </c>
      <c r="AB11" s="494"/>
      <c r="AC11" s="492"/>
      <c r="AD11" s="493">
        <v>10.3</v>
      </c>
      <c r="AE11" s="494"/>
      <c r="AF11" s="492"/>
      <c r="AG11" s="493">
        <v>10.3</v>
      </c>
      <c r="AH11" s="494"/>
      <c r="AI11" s="492"/>
      <c r="AJ11" s="493">
        <v>10.3</v>
      </c>
      <c r="AK11" s="494"/>
      <c r="AL11" s="492"/>
      <c r="AM11" s="493">
        <v>10.3</v>
      </c>
      <c r="AN11" s="494"/>
      <c r="AO11" s="492"/>
      <c r="AP11" s="493">
        <v>10.3</v>
      </c>
      <c r="AQ11" s="494"/>
      <c r="AR11" s="492"/>
      <c r="AS11" s="493">
        <v>10.3</v>
      </c>
      <c r="AT11" s="494"/>
      <c r="AU11" s="492"/>
      <c r="AV11" s="493">
        <v>10.3</v>
      </c>
      <c r="AW11" s="494"/>
      <c r="AX11" s="492"/>
      <c r="AY11" s="493">
        <v>10.3</v>
      </c>
      <c r="AZ11" s="494"/>
      <c r="BA11" s="492"/>
      <c r="BB11" s="493">
        <v>10.3</v>
      </c>
      <c r="BC11" s="494"/>
      <c r="BD11" s="492"/>
      <c r="BE11" s="493">
        <v>10.3</v>
      </c>
      <c r="BF11" s="494"/>
      <c r="BG11" s="492"/>
      <c r="BH11" s="493">
        <v>10.3</v>
      </c>
      <c r="BI11" s="494"/>
      <c r="BJ11" s="492"/>
      <c r="BK11" s="493">
        <v>10.3</v>
      </c>
      <c r="BL11" s="494"/>
    </row>
    <row r="12" spans="1:64" ht="17.25" thickBot="1" x14ac:dyDescent="0.3">
      <c r="A12" s="1399"/>
      <c r="B12" s="1400"/>
      <c r="C12" s="1389"/>
      <c r="D12" s="315" t="s">
        <v>43</v>
      </c>
      <c r="E12" s="316"/>
      <c r="F12" s="316"/>
      <c r="G12" s="317"/>
      <c r="H12" s="495"/>
      <c r="I12" s="496"/>
      <c r="J12" s="497"/>
      <c r="K12" s="495"/>
      <c r="L12" s="496"/>
      <c r="M12" s="497"/>
      <c r="N12" s="495"/>
      <c r="O12" s="496"/>
      <c r="P12" s="497"/>
      <c r="Q12" s="495"/>
      <c r="R12" s="496"/>
      <c r="S12" s="497"/>
      <c r="T12" s="495"/>
      <c r="U12" s="496"/>
      <c r="V12" s="497"/>
      <c r="W12" s="495"/>
      <c r="X12" s="496"/>
      <c r="Y12" s="497"/>
      <c r="Z12" s="495"/>
      <c r="AA12" s="496"/>
      <c r="AB12" s="497"/>
      <c r="AC12" s="495"/>
      <c r="AD12" s="496"/>
      <c r="AE12" s="497"/>
      <c r="AF12" s="495"/>
      <c r="AG12" s="496"/>
      <c r="AH12" s="497"/>
      <c r="AI12" s="495"/>
      <c r="AJ12" s="496"/>
      <c r="AK12" s="497"/>
      <c r="AL12" s="495"/>
      <c r="AM12" s="496"/>
      <c r="AN12" s="497"/>
      <c r="AO12" s="495"/>
      <c r="AP12" s="496"/>
      <c r="AQ12" s="497"/>
      <c r="AR12" s="495"/>
      <c r="AS12" s="496"/>
      <c r="AT12" s="497"/>
      <c r="AU12" s="495"/>
      <c r="AV12" s="496"/>
      <c r="AW12" s="497"/>
      <c r="AX12" s="495"/>
      <c r="AY12" s="496"/>
      <c r="AZ12" s="497"/>
      <c r="BA12" s="495"/>
      <c r="BB12" s="496"/>
      <c r="BC12" s="497"/>
      <c r="BD12" s="495"/>
      <c r="BE12" s="496"/>
      <c r="BF12" s="497"/>
      <c r="BG12" s="495"/>
      <c r="BH12" s="496"/>
      <c r="BI12" s="497"/>
      <c r="BJ12" s="495"/>
      <c r="BK12" s="496"/>
      <c r="BL12" s="497"/>
    </row>
    <row r="13" spans="1:64" x14ac:dyDescent="0.25">
      <c r="A13" s="1395" t="s">
        <v>44</v>
      </c>
      <c r="B13" s="1396"/>
      <c r="C13" s="1387">
        <v>25</v>
      </c>
      <c r="D13" s="1395" t="s">
        <v>37</v>
      </c>
      <c r="E13" s="1396"/>
      <c r="F13" s="311" t="s">
        <v>36</v>
      </c>
      <c r="G13" s="312"/>
      <c r="H13" s="116">
        <v>10</v>
      </c>
      <c r="I13" s="117">
        <v>0.06</v>
      </c>
      <c r="J13" s="118">
        <v>9.7000000000000003E-3</v>
      </c>
      <c r="K13" s="116">
        <v>12</v>
      </c>
      <c r="L13" s="117">
        <v>5.6000000000000001E-2</v>
      </c>
      <c r="M13" s="118">
        <v>9.7000000000000003E-3</v>
      </c>
      <c r="N13" s="116">
        <v>14</v>
      </c>
      <c r="O13" s="117">
        <v>0.06</v>
      </c>
      <c r="P13" s="118">
        <v>1.9699999999999999E-2</v>
      </c>
      <c r="Q13" s="116">
        <v>10</v>
      </c>
      <c r="R13" s="117">
        <v>7.5999999999999998E-2</v>
      </c>
      <c r="S13" s="118">
        <v>9.7000000000000003E-3</v>
      </c>
      <c r="T13" s="116">
        <v>10</v>
      </c>
      <c r="U13" s="117">
        <v>0.06</v>
      </c>
      <c r="V13" s="118">
        <v>9.7000000000000003E-3</v>
      </c>
      <c r="W13" s="116">
        <v>12</v>
      </c>
      <c r="X13" s="117">
        <v>5.6000000000000001E-2</v>
      </c>
      <c r="Y13" s="118">
        <v>9.7000000000000003E-3</v>
      </c>
      <c r="Z13" s="116">
        <v>14</v>
      </c>
      <c r="AA13" s="117">
        <v>0.06</v>
      </c>
      <c r="AB13" s="118">
        <v>1.9699999999999999E-2</v>
      </c>
      <c r="AC13" s="116">
        <v>10</v>
      </c>
      <c r="AD13" s="117">
        <v>7.5999999999999998E-2</v>
      </c>
      <c r="AE13" s="118">
        <v>9.7000000000000003E-3</v>
      </c>
      <c r="AF13" s="116">
        <v>10</v>
      </c>
      <c r="AG13" s="117">
        <v>0.06</v>
      </c>
      <c r="AH13" s="118">
        <v>9.7000000000000003E-3</v>
      </c>
      <c r="AI13" s="116">
        <v>12</v>
      </c>
      <c r="AJ13" s="117">
        <v>5.6000000000000001E-2</v>
      </c>
      <c r="AK13" s="118">
        <v>9.7000000000000003E-3</v>
      </c>
      <c r="AL13" s="116">
        <v>14</v>
      </c>
      <c r="AM13" s="117">
        <v>0.06</v>
      </c>
      <c r="AN13" s="118">
        <v>1.9699999999999999E-2</v>
      </c>
      <c r="AO13" s="116">
        <v>10</v>
      </c>
      <c r="AP13" s="117">
        <v>7.5999999999999998E-2</v>
      </c>
      <c r="AQ13" s="118">
        <v>9.7000000000000003E-3</v>
      </c>
      <c r="AR13" s="116">
        <v>10</v>
      </c>
      <c r="AS13" s="117">
        <v>0.06</v>
      </c>
      <c r="AT13" s="118">
        <v>9.7000000000000003E-3</v>
      </c>
      <c r="AU13" s="116">
        <v>12</v>
      </c>
      <c r="AV13" s="117">
        <v>5.6000000000000001E-2</v>
      </c>
      <c r="AW13" s="118">
        <v>9.7000000000000003E-3</v>
      </c>
      <c r="AX13" s="116">
        <v>14</v>
      </c>
      <c r="AY13" s="117">
        <v>0.06</v>
      </c>
      <c r="AZ13" s="118">
        <v>1.9699999999999999E-2</v>
      </c>
      <c r="BA13" s="116">
        <v>10</v>
      </c>
      <c r="BB13" s="117">
        <v>7.5999999999999998E-2</v>
      </c>
      <c r="BC13" s="118">
        <v>9.7000000000000003E-3</v>
      </c>
      <c r="BD13" s="116">
        <v>10</v>
      </c>
      <c r="BE13" s="117">
        <v>0.06</v>
      </c>
      <c r="BF13" s="118">
        <v>9.7000000000000003E-3</v>
      </c>
      <c r="BG13" s="116">
        <v>12</v>
      </c>
      <c r="BH13" s="117">
        <v>5.6000000000000001E-2</v>
      </c>
      <c r="BI13" s="118">
        <v>9.7000000000000003E-3</v>
      </c>
      <c r="BJ13" s="116">
        <v>14</v>
      </c>
      <c r="BK13" s="117">
        <v>0.06</v>
      </c>
      <c r="BL13" s="118">
        <v>1.9699999999999999E-2</v>
      </c>
    </row>
    <row r="14" spans="1:64" ht="15.75" customHeight="1" thickBot="1" x14ac:dyDescent="0.3">
      <c r="A14" s="1397"/>
      <c r="B14" s="1398"/>
      <c r="C14" s="1388"/>
      <c r="D14" s="1399"/>
      <c r="E14" s="1400"/>
      <c r="F14" s="485" t="s">
        <v>39</v>
      </c>
      <c r="G14" s="314"/>
      <c r="H14" s="486">
        <v>170</v>
      </c>
      <c r="I14" s="487">
        <v>0.04</v>
      </c>
      <c r="J14" s="488">
        <v>0.01</v>
      </c>
      <c r="K14" s="486">
        <v>165</v>
      </c>
      <c r="L14" s="487">
        <v>3.4000000000000002E-2</v>
      </c>
      <c r="M14" s="488">
        <v>0.01</v>
      </c>
      <c r="N14" s="486">
        <v>170</v>
      </c>
      <c r="O14" s="487">
        <v>0.04</v>
      </c>
      <c r="P14" s="488">
        <v>0.01</v>
      </c>
      <c r="Q14" s="486">
        <v>185</v>
      </c>
      <c r="R14" s="487">
        <v>0.04</v>
      </c>
      <c r="S14" s="488">
        <v>0.01</v>
      </c>
      <c r="T14" s="486">
        <v>170</v>
      </c>
      <c r="U14" s="487">
        <v>0.04</v>
      </c>
      <c r="V14" s="488">
        <v>0.01</v>
      </c>
      <c r="W14" s="486">
        <v>165</v>
      </c>
      <c r="X14" s="487">
        <v>3.4000000000000002E-2</v>
      </c>
      <c r="Y14" s="488">
        <v>0.01</v>
      </c>
      <c r="Z14" s="486">
        <v>170</v>
      </c>
      <c r="AA14" s="487">
        <v>0.04</v>
      </c>
      <c r="AB14" s="488">
        <v>0.01</v>
      </c>
      <c r="AC14" s="486">
        <v>185</v>
      </c>
      <c r="AD14" s="487">
        <v>0.04</v>
      </c>
      <c r="AE14" s="488">
        <v>0.01</v>
      </c>
      <c r="AF14" s="486">
        <v>170</v>
      </c>
      <c r="AG14" s="487">
        <v>0.04</v>
      </c>
      <c r="AH14" s="488">
        <v>0.01</v>
      </c>
      <c r="AI14" s="486">
        <v>165</v>
      </c>
      <c r="AJ14" s="487">
        <v>3.4000000000000002E-2</v>
      </c>
      <c r="AK14" s="488">
        <v>0.01</v>
      </c>
      <c r="AL14" s="486">
        <v>170</v>
      </c>
      <c r="AM14" s="487">
        <v>0.04</v>
      </c>
      <c r="AN14" s="488">
        <v>0.01</v>
      </c>
      <c r="AO14" s="486">
        <v>185</v>
      </c>
      <c r="AP14" s="487">
        <v>0.04</v>
      </c>
      <c r="AQ14" s="488">
        <v>0.01</v>
      </c>
      <c r="AR14" s="486">
        <v>170</v>
      </c>
      <c r="AS14" s="487">
        <v>0.04</v>
      </c>
      <c r="AT14" s="488">
        <v>0.01</v>
      </c>
      <c r="AU14" s="486">
        <v>165</v>
      </c>
      <c r="AV14" s="487">
        <v>3.4000000000000002E-2</v>
      </c>
      <c r="AW14" s="488">
        <v>0.01</v>
      </c>
      <c r="AX14" s="486">
        <v>170</v>
      </c>
      <c r="AY14" s="487">
        <v>0.04</v>
      </c>
      <c r="AZ14" s="488">
        <v>0.01</v>
      </c>
      <c r="BA14" s="486">
        <v>185</v>
      </c>
      <c r="BB14" s="487">
        <v>0.04</v>
      </c>
      <c r="BC14" s="488">
        <v>0.01</v>
      </c>
      <c r="BD14" s="486">
        <v>170</v>
      </c>
      <c r="BE14" s="487">
        <v>0.04</v>
      </c>
      <c r="BF14" s="488">
        <v>0.01</v>
      </c>
      <c r="BG14" s="486">
        <v>165</v>
      </c>
      <c r="BH14" s="487">
        <v>3.4000000000000002E-2</v>
      </c>
      <c r="BI14" s="488">
        <v>0.01</v>
      </c>
      <c r="BJ14" s="486">
        <v>170</v>
      </c>
      <c r="BK14" s="487">
        <v>0.04</v>
      </c>
      <c r="BL14" s="488">
        <v>0.01</v>
      </c>
    </row>
    <row r="15" spans="1:64" ht="13.5" customHeight="1" thickBot="1" x14ac:dyDescent="0.3">
      <c r="A15" s="1397"/>
      <c r="B15" s="1398"/>
      <c r="C15" s="1388"/>
      <c r="D15" s="315" t="s">
        <v>40</v>
      </c>
      <c r="E15" s="316"/>
      <c r="F15" s="316"/>
      <c r="G15" s="317"/>
      <c r="H15" s="52"/>
      <c r="I15" s="53">
        <v>3</v>
      </c>
      <c r="J15" s="54"/>
      <c r="K15" s="52"/>
      <c r="L15" s="53">
        <v>3</v>
      </c>
      <c r="M15" s="54"/>
      <c r="N15" s="52"/>
      <c r="O15" s="53">
        <v>3</v>
      </c>
      <c r="P15" s="54"/>
      <c r="Q15" s="52"/>
      <c r="R15" s="53">
        <v>3</v>
      </c>
      <c r="S15" s="54"/>
      <c r="T15" s="52"/>
      <c r="U15" s="53">
        <v>3</v>
      </c>
      <c r="V15" s="54"/>
      <c r="W15" s="52"/>
      <c r="X15" s="53">
        <v>3</v>
      </c>
      <c r="Y15" s="54"/>
      <c r="Z15" s="52"/>
      <c r="AA15" s="53">
        <v>3</v>
      </c>
      <c r="AB15" s="54"/>
      <c r="AC15" s="52"/>
      <c r="AD15" s="53">
        <v>3</v>
      </c>
      <c r="AE15" s="54"/>
      <c r="AF15" s="52"/>
      <c r="AG15" s="53">
        <v>3</v>
      </c>
      <c r="AH15" s="54"/>
      <c r="AI15" s="52"/>
      <c r="AJ15" s="53">
        <v>3</v>
      </c>
      <c r="AK15" s="54"/>
      <c r="AL15" s="52"/>
      <c r="AM15" s="53">
        <v>3</v>
      </c>
      <c r="AN15" s="54"/>
      <c r="AO15" s="52"/>
      <c r="AP15" s="53">
        <v>3</v>
      </c>
      <c r="AQ15" s="54"/>
      <c r="AR15" s="52"/>
      <c r="AS15" s="53">
        <v>3</v>
      </c>
      <c r="AT15" s="54"/>
      <c r="AU15" s="52"/>
      <c r="AV15" s="53">
        <v>3</v>
      </c>
      <c r="AW15" s="54"/>
      <c r="AX15" s="52"/>
      <c r="AY15" s="53">
        <v>3</v>
      </c>
      <c r="AZ15" s="54"/>
      <c r="BA15" s="52"/>
      <c r="BB15" s="53">
        <v>3</v>
      </c>
      <c r="BC15" s="54"/>
      <c r="BD15" s="52"/>
      <c r="BE15" s="53">
        <v>3</v>
      </c>
      <c r="BF15" s="54"/>
      <c r="BG15" s="52"/>
      <c r="BH15" s="53">
        <v>3</v>
      </c>
      <c r="BI15" s="54"/>
      <c r="BJ15" s="52"/>
      <c r="BK15" s="53">
        <v>3</v>
      </c>
      <c r="BL15" s="54"/>
    </row>
    <row r="16" spans="1:64" s="323" customFormat="1" x14ac:dyDescent="0.25">
      <c r="A16" s="1397"/>
      <c r="B16" s="1398"/>
      <c r="C16" s="1388"/>
      <c r="D16" s="1401" t="s">
        <v>41</v>
      </c>
      <c r="E16" s="1402"/>
      <c r="F16" s="318" t="s">
        <v>36</v>
      </c>
      <c r="G16" s="331"/>
      <c r="H16" s="489"/>
      <c r="I16" s="490">
        <v>121</v>
      </c>
      <c r="J16" s="491"/>
      <c r="K16" s="489"/>
      <c r="L16" s="490">
        <v>121</v>
      </c>
      <c r="M16" s="491"/>
      <c r="N16" s="489"/>
      <c r="O16" s="490">
        <v>121</v>
      </c>
      <c r="P16" s="491"/>
      <c r="Q16" s="489"/>
      <c r="R16" s="490">
        <v>121</v>
      </c>
      <c r="S16" s="491"/>
      <c r="T16" s="489"/>
      <c r="U16" s="490">
        <v>121</v>
      </c>
      <c r="V16" s="491"/>
      <c r="W16" s="489"/>
      <c r="X16" s="490">
        <v>121</v>
      </c>
      <c r="Y16" s="491"/>
      <c r="Z16" s="489"/>
      <c r="AA16" s="490">
        <v>121</v>
      </c>
      <c r="AB16" s="491"/>
      <c r="AC16" s="489"/>
      <c r="AD16" s="490">
        <v>121</v>
      </c>
      <c r="AE16" s="491"/>
      <c r="AF16" s="489"/>
      <c r="AG16" s="490">
        <v>121</v>
      </c>
      <c r="AH16" s="491"/>
      <c r="AI16" s="489"/>
      <c r="AJ16" s="490">
        <v>121</v>
      </c>
      <c r="AK16" s="491"/>
      <c r="AL16" s="489"/>
      <c r="AM16" s="490">
        <v>121</v>
      </c>
      <c r="AN16" s="491"/>
      <c r="AO16" s="489"/>
      <c r="AP16" s="490">
        <v>121</v>
      </c>
      <c r="AQ16" s="491"/>
      <c r="AR16" s="489"/>
      <c r="AS16" s="490">
        <v>121</v>
      </c>
      <c r="AT16" s="491"/>
      <c r="AU16" s="489"/>
      <c r="AV16" s="490">
        <v>121</v>
      </c>
      <c r="AW16" s="491"/>
      <c r="AX16" s="489"/>
      <c r="AY16" s="490">
        <v>121</v>
      </c>
      <c r="AZ16" s="491"/>
      <c r="BA16" s="489"/>
      <c r="BB16" s="490">
        <v>121</v>
      </c>
      <c r="BC16" s="491"/>
      <c r="BD16" s="489"/>
      <c r="BE16" s="490">
        <v>121</v>
      </c>
      <c r="BF16" s="491"/>
      <c r="BG16" s="489"/>
      <c r="BH16" s="490">
        <v>121</v>
      </c>
      <c r="BI16" s="491"/>
      <c r="BJ16" s="489"/>
      <c r="BK16" s="490">
        <v>121</v>
      </c>
      <c r="BL16" s="491"/>
    </row>
    <row r="17" spans="1:64" ht="17.25" thickBot="1" x14ac:dyDescent="0.3">
      <c r="A17" s="1397"/>
      <c r="B17" s="1398"/>
      <c r="C17" s="1388"/>
      <c r="D17" s="1403"/>
      <c r="E17" s="1404"/>
      <c r="F17" s="485" t="s">
        <v>39</v>
      </c>
      <c r="G17" s="498"/>
      <c r="H17" s="492"/>
      <c r="I17" s="493">
        <v>10.3</v>
      </c>
      <c r="J17" s="494"/>
      <c r="K17" s="492"/>
      <c r="L17" s="493">
        <v>10.3</v>
      </c>
      <c r="M17" s="494"/>
      <c r="N17" s="492"/>
      <c r="O17" s="493">
        <v>10.3</v>
      </c>
      <c r="P17" s="494"/>
      <c r="Q17" s="492"/>
      <c r="R17" s="493">
        <v>10.3</v>
      </c>
      <c r="S17" s="494"/>
      <c r="T17" s="492"/>
      <c r="U17" s="493">
        <v>10.3</v>
      </c>
      <c r="V17" s="494"/>
      <c r="W17" s="492"/>
      <c r="X17" s="493">
        <v>10.3</v>
      </c>
      <c r="Y17" s="494"/>
      <c r="Z17" s="492"/>
      <c r="AA17" s="493">
        <v>10.3</v>
      </c>
      <c r="AB17" s="494"/>
      <c r="AC17" s="492"/>
      <c r="AD17" s="493">
        <v>10.3</v>
      </c>
      <c r="AE17" s="494"/>
      <c r="AF17" s="492"/>
      <c r="AG17" s="493">
        <v>10.3</v>
      </c>
      <c r="AH17" s="494"/>
      <c r="AI17" s="492"/>
      <c r="AJ17" s="493">
        <v>10.3</v>
      </c>
      <c r="AK17" s="494"/>
      <c r="AL17" s="492"/>
      <c r="AM17" s="493">
        <v>10.3</v>
      </c>
      <c r="AN17" s="494"/>
      <c r="AO17" s="492"/>
      <c r="AP17" s="493">
        <v>10.3</v>
      </c>
      <c r="AQ17" s="494"/>
      <c r="AR17" s="492"/>
      <c r="AS17" s="493">
        <v>10.3</v>
      </c>
      <c r="AT17" s="494"/>
      <c r="AU17" s="492"/>
      <c r="AV17" s="493">
        <v>10.3</v>
      </c>
      <c r="AW17" s="494"/>
      <c r="AX17" s="492"/>
      <c r="AY17" s="493">
        <v>10.3</v>
      </c>
      <c r="AZ17" s="494"/>
      <c r="BA17" s="492"/>
      <c r="BB17" s="493">
        <v>10.3</v>
      </c>
      <c r="BC17" s="494"/>
      <c r="BD17" s="492"/>
      <c r="BE17" s="493">
        <v>10.3</v>
      </c>
      <c r="BF17" s="494"/>
      <c r="BG17" s="492"/>
      <c r="BH17" s="493">
        <v>10.3</v>
      </c>
      <c r="BI17" s="494"/>
      <c r="BJ17" s="492"/>
      <c r="BK17" s="493">
        <v>10.3</v>
      </c>
      <c r="BL17" s="494"/>
    </row>
    <row r="18" spans="1:64" ht="17.25" thickBot="1" x14ac:dyDescent="0.3">
      <c r="A18" s="1399"/>
      <c r="B18" s="1400"/>
      <c r="C18" s="499"/>
      <c r="D18" s="315" t="s">
        <v>43</v>
      </c>
      <c r="E18" s="316"/>
      <c r="F18" s="316"/>
      <c r="G18" s="317"/>
      <c r="H18" s="500"/>
      <c r="I18" s="501"/>
      <c r="J18" s="502"/>
      <c r="K18" s="500"/>
      <c r="L18" s="501"/>
      <c r="M18" s="502"/>
      <c r="N18" s="500"/>
      <c r="O18" s="501"/>
      <c r="P18" s="502"/>
      <c r="Q18" s="500"/>
      <c r="R18" s="501"/>
      <c r="S18" s="502"/>
      <c r="T18" s="500"/>
      <c r="U18" s="501"/>
      <c r="V18" s="502"/>
      <c r="W18" s="500"/>
      <c r="X18" s="501"/>
      <c r="Y18" s="502"/>
      <c r="Z18" s="500"/>
      <c r="AA18" s="501"/>
      <c r="AB18" s="502"/>
      <c r="AC18" s="500"/>
      <c r="AD18" s="501"/>
      <c r="AE18" s="502"/>
      <c r="AF18" s="500"/>
      <c r="AG18" s="501"/>
      <c r="AH18" s="502"/>
      <c r="AI18" s="500"/>
      <c r="AJ18" s="501"/>
      <c r="AK18" s="502"/>
      <c r="AL18" s="500"/>
      <c r="AM18" s="501"/>
      <c r="AN18" s="502"/>
      <c r="AO18" s="500"/>
      <c r="AP18" s="501"/>
      <c r="AQ18" s="502"/>
      <c r="AR18" s="500"/>
      <c r="AS18" s="501"/>
      <c r="AT18" s="502"/>
      <c r="AU18" s="500"/>
      <c r="AV18" s="501"/>
      <c r="AW18" s="502"/>
      <c r="AX18" s="500"/>
      <c r="AY18" s="501"/>
      <c r="AZ18" s="502"/>
      <c r="BA18" s="500"/>
      <c r="BB18" s="501"/>
      <c r="BC18" s="502"/>
      <c r="BD18" s="500"/>
      <c r="BE18" s="501"/>
      <c r="BF18" s="502"/>
      <c r="BG18" s="500"/>
      <c r="BH18" s="501"/>
      <c r="BI18" s="502"/>
      <c r="BJ18" s="500"/>
      <c r="BK18" s="501"/>
      <c r="BL18" s="502"/>
    </row>
    <row r="19" spans="1:64" s="339" customFormat="1" x14ac:dyDescent="0.25">
      <c r="A19" s="1390" t="s">
        <v>45</v>
      </c>
      <c r="B19" s="1391"/>
      <c r="C19" s="81">
        <v>6.3E-2</v>
      </c>
      <c r="D19" s="1390" t="s">
        <v>37</v>
      </c>
      <c r="E19" s="1391"/>
      <c r="F19" s="82" t="s">
        <v>46</v>
      </c>
      <c r="G19" s="338"/>
      <c r="H19" s="116">
        <v>1</v>
      </c>
      <c r="I19" s="117">
        <v>0.01</v>
      </c>
      <c r="J19" s="118">
        <v>0</v>
      </c>
      <c r="K19" s="116">
        <v>2</v>
      </c>
      <c r="L19" s="117">
        <v>0.01</v>
      </c>
      <c r="M19" s="118">
        <v>0</v>
      </c>
      <c r="N19" s="116">
        <v>1</v>
      </c>
      <c r="O19" s="117">
        <v>0.01</v>
      </c>
      <c r="P19" s="118">
        <v>0</v>
      </c>
      <c r="Q19" s="116">
        <v>1</v>
      </c>
      <c r="R19" s="117">
        <v>0.01</v>
      </c>
      <c r="S19" s="118">
        <v>0</v>
      </c>
      <c r="T19" s="116">
        <v>1</v>
      </c>
      <c r="U19" s="117">
        <v>0.01</v>
      </c>
      <c r="V19" s="118">
        <v>0</v>
      </c>
      <c r="W19" s="116">
        <v>1</v>
      </c>
      <c r="X19" s="117">
        <v>0.01</v>
      </c>
      <c r="Y19" s="118">
        <v>0</v>
      </c>
      <c r="Z19" s="116">
        <v>2</v>
      </c>
      <c r="AA19" s="117">
        <v>0.01</v>
      </c>
      <c r="AB19" s="118">
        <v>0</v>
      </c>
      <c r="AC19" s="116">
        <v>1</v>
      </c>
      <c r="AD19" s="117">
        <v>0.01</v>
      </c>
      <c r="AE19" s="118">
        <v>0</v>
      </c>
      <c r="AF19" s="116">
        <v>1</v>
      </c>
      <c r="AG19" s="117">
        <v>0.01</v>
      </c>
      <c r="AH19" s="118">
        <v>0</v>
      </c>
      <c r="AI19" s="116">
        <v>1</v>
      </c>
      <c r="AJ19" s="117">
        <v>0.01</v>
      </c>
      <c r="AK19" s="118">
        <v>0</v>
      </c>
      <c r="AL19" s="116">
        <v>1</v>
      </c>
      <c r="AM19" s="117">
        <v>0.01</v>
      </c>
      <c r="AN19" s="118">
        <v>0</v>
      </c>
      <c r="AO19" s="116">
        <v>1</v>
      </c>
      <c r="AP19" s="117">
        <v>0.01</v>
      </c>
      <c r="AQ19" s="118">
        <v>0</v>
      </c>
      <c r="AR19" s="116">
        <v>1</v>
      </c>
      <c r="AS19" s="117">
        <v>0.01</v>
      </c>
      <c r="AT19" s="118">
        <v>0</v>
      </c>
      <c r="AU19" s="116">
        <v>1</v>
      </c>
      <c r="AV19" s="117">
        <v>0.01</v>
      </c>
      <c r="AW19" s="118">
        <v>0</v>
      </c>
      <c r="AX19" s="116">
        <v>1</v>
      </c>
      <c r="AY19" s="117">
        <v>0.1</v>
      </c>
      <c r="AZ19" s="118">
        <v>0</v>
      </c>
      <c r="BA19" s="116">
        <v>2</v>
      </c>
      <c r="BB19" s="117">
        <v>0.01</v>
      </c>
      <c r="BC19" s="118">
        <v>0</v>
      </c>
      <c r="BD19" s="116">
        <v>1</v>
      </c>
      <c r="BE19" s="117">
        <v>0.01</v>
      </c>
      <c r="BF19" s="118">
        <v>0</v>
      </c>
      <c r="BG19" s="116">
        <v>1</v>
      </c>
      <c r="BH19" s="117">
        <v>0.01</v>
      </c>
      <c r="BI19" s="118">
        <v>0</v>
      </c>
      <c r="BJ19" s="116">
        <v>1</v>
      </c>
      <c r="BK19" s="117">
        <v>0.01</v>
      </c>
      <c r="BL19" s="118">
        <v>0</v>
      </c>
    </row>
    <row r="20" spans="1:64" s="339" customFormat="1" ht="17.25" thickBot="1" x14ac:dyDescent="0.3">
      <c r="A20" s="1392" t="s">
        <v>47</v>
      </c>
      <c r="B20" s="1393"/>
      <c r="C20" s="84">
        <v>6.3E-2</v>
      </c>
      <c r="D20" s="1392" t="s">
        <v>37</v>
      </c>
      <c r="E20" s="1393"/>
      <c r="F20" s="85" t="s">
        <v>46</v>
      </c>
      <c r="G20" s="341"/>
      <c r="H20" s="486">
        <v>10</v>
      </c>
      <c r="I20" s="487">
        <v>0.01</v>
      </c>
      <c r="J20" s="488">
        <v>0.02</v>
      </c>
      <c r="K20" s="486">
        <v>15</v>
      </c>
      <c r="L20" s="487">
        <v>0.01</v>
      </c>
      <c r="M20" s="488">
        <v>0.02</v>
      </c>
      <c r="N20" s="486">
        <v>10</v>
      </c>
      <c r="O20" s="487">
        <v>0.01</v>
      </c>
      <c r="P20" s="488">
        <v>0.02</v>
      </c>
      <c r="Q20" s="486">
        <v>13</v>
      </c>
      <c r="R20" s="487">
        <v>0.01</v>
      </c>
      <c r="S20" s="488">
        <v>0.02</v>
      </c>
      <c r="T20" s="486">
        <v>10</v>
      </c>
      <c r="U20" s="487">
        <v>0.01</v>
      </c>
      <c r="V20" s="488">
        <v>0.02</v>
      </c>
      <c r="W20" s="486">
        <v>10</v>
      </c>
      <c r="X20" s="487">
        <v>0.01</v>
      </c>
      <c r="Y20" s="488">
        <v>0.02</v>
      </c>
      <c r="Z20" s="486">
        <v>10</v>
      </c>
      <c r="AA20" s="487">
        <v>0.01</v>
      </c>
      <c r="AB20" s="488">
        <v>0.02</v>
      </c>
      <c r="AC20" s="486">
        <v>10</v>
      </c>
      <c r="AD20" s="487">
        <v>0.01</v>
      </c>
      <c r="AE20" s="488">
        <v>0.02</v>
      </c>
      <c r="AF20" s="486">
        <v>10</v>
      </c>
      <c r="AG20" s="487">
        <v>0.01</v>
      </c>
      <c r="AH20" s="488">
        <v>0.02</v>
      </c>
      <c r="AI20" s="486">
        <v>10</v>
      </c>
      <c r="AJ20" s="487">
        <v>0.01</v>
      </c>
      <c r="AK20" s="488">
        <v>0.02</v>
      </c>
      <c r="AL20" s="486">
        <v>10</v>
      </c>
      <c r="AM20" s="487">
        <v>0.01</v>
      </c>
      <c r="AN20" s="488">
        <v>0.02</v>
      </c>
      <c r="AO20" s="486">
        <v>10</v>
      </c>
      <c r="AP20" s="487">
        <v>0.01</v>
      </c>
      <c r="AQ20" s="488">
        <v>0.02</v>
      </c>
      <c r="AR20" s="486">
        <v>10</v>
      </c>
      <c r="AS20" s="487">
        <v>0.01</v>
      </c>
      <c r="AT20" s="488">
        <v>0.02</v>
      </c>
      <c r="AU20" s="486">
        <v>10</v>
      </c>
      <c r="AV20" s="487">
        <v>0.01</v>
      </c>
      <c r="AW20" s="488">
        <v>0.02</v>
      </c>
      <c r="AX20" s="486">
        <v>10</v>
      </c>
      <c r="AY20" s="487">
        <v>0.01</v>
      </c>
      <c r="AZ20" s="488">
        <v>0.02</v>
      </c>
      <c r="BA20" s="486">
        <v>10</v>
      </c>
      <c r="BB20" s="487">
        <v>0.01</v>
      </c>
      <c r="BC20" s="488">
        <v>0.02</v>
      </c>
      <c r="BD20" s="486">
        <v>10</v>
      </c>
      <c r="BE20" s="487">
        <v>0.01</v>
      </c>
      <c r="BF20" s="488">
        <v>0.02</v>
      </c>
      <c r="BG20" s="486">
        <v>10</v>
      </c>
      <c r="BH20" s="487">
        <v>0.01</v>
      </c>
      <c r="BI20" s="488">
        <v>0.02</v>
      </c>
      <c r="BJ20" s="486">
        <v>10</v>
      </c>
      <c r="BK20" s="487">
        <v>0.01</v>
      </c>
      <c r="BL20" s="488">
        <v>0.02</v>
      </c>
    </row>
    <row r="21" spans="1:64" x14ac:dyDescent="0.25">
      <c r="A21" s="311"/>
      <c r="B21" s="333"/>
      <c r="C21" s="333"/>
      <c r="D21" s="311"/>
      <c r="E21" s="333"/>
      <c r="F21" s="82" t="s">
        <v>36</v>
      </c>
      <c r="G21" s="338"/>
      <c r="H21" s="116">
        <f t="shared" ref="H21:BL22" si="0">H7+H13</f>
        <v>28</v>
      </c>
      <c r="I21" s="117">
        <f t="shared" si="0"/>
        <v>0.15</v>
      </c>
      <c r="J21" s="118">
        <f t="shared" si="0"/>
        <v>1.9400000000000001E-2</v>
      </c>
      <c r="K21" s="116">
        <f t="shared" si="0"/>
        <v>31.417475728155338</v>
      </c>
      <c r="L21" s="117">
        <f t="shared" si="0"/>
        <v>0.158</v>
      </c>
      <c r="M21" s="118">
        <f t="shared" si="0"/>
        <v>1.9400000000000001E-2</v>
      </c>
      <c r="N21" s="116">
        <f t="shared" si="0"/>
        <v>28.563106796116504</v>
      </c>
      <c r="O21" s="117">
        <f t="shared" si="0"/>
        <v>0.15</v>
      </c>
      <c r="P21" s="118">
        <f t="shared" si="0"/>
        <v>2.9399999999999999E-2</v>
      </c>
      <c r="Q21" s="116">
        <f t="shared" si="0"/>
        <v>24.563106796116504</v>
      </c>
      <c r="R21" s="117">
        <f t="shared" si="0"/>
        <v>0.13600000000000001</v>
      </c>
      <c r="S21" s="118">
        <f t="shared" si="0"/>
        <v>1.9400000000000001E-2</v>
      </c>
      <c r="T21" s="116">
        <f t="shared" si="0"/>
        <v>28.44660194174757</v>
      </c>
      <c r="U21" s="117">
        <f t="shared" si="0"/>
        <v>0.12</v>
      </c>
      <c r="V21" s="118">
        <f t="shared" si="0"/>
        <v>1.9400000000000001E-2</v>
      </c>
      <c r="W21" s="116">
        <f t="shared" si="0"/>
        <v>31.417475728155338</v>
      </c>
      <c r="X21" s="117">
        <f t="shared" si="0"/>
        <v>0.112</v>
      </c>
      <c r="Y21" s="118">
        <f t="shared" si="0"/>
        <v>1.9400000000000001E-2</v>
      </c>
      <c r="Z21" s="116">
        <f t="shared" si="0"/>
        <v>35.359223300970868</v>
      </c>
      <c r="AA21" s="117">
        <f t="shared" si="0"/>
        <v>0.12</v>
      </c>
      <c r="AB21" s="118">
        <f t="shared" si="0"/>
        <v>2.9399999999999999E-2</v>
      </c>
      <c r="AC21" s="116">
        <f t="shared" si="0"/>
        <v>29.417475728155338</v>
      </c>
      <c r="AD21" s="117">
        <f t="shared" si="0"/>
        <v>0.17799999999999999</v>
      </c>
      <c r="AE21" s="118">
        <f t="shared" si="0"/>
        <v>1.9400000000000001E-2</v>
      </c>
      <c r="AF21" s="116">
        <f t="shared" si="0"/>
        <v>24.563106796116504</v>
      </c>
      <c r="AG21" s="117">
        <f t="shared" si="0"/>
        <v>0.15</v>
      </c>
      <c r="AH21" s="118">
        <f t="shared" si="0"/>
        <v>1.9400000000000001E-2</v>
      </c>
      <c r="AI21" s="116">
        <f t="shared" si="0"/>
        <v>26.563106796116504</v>
      </c>
      <c r="AJ21" s="117">
        <f t="shared" si="0"/>
        <v>0.11599999999999999</v>
      </c>
      <c r="AK21" s="118">
        <f t="shared" si="0"/>
        <v>1.9400000000000001E-2</v>
      </c>
      <c r="AL21" s="116">
        <f t="shared" si="0"/>
        <v>32.446601941747574</v>
      </c>
      <c r="AM21" s="117">
        <f t="shared" si="0"/>
        <v>0.12</v>
      </c>
      <c r="AN21" s="118">
        <f t="shared" si="0"/>
        <v>2.9399999999999999E-2</v>
      </c>
      <c r="AO21" s="116">
        <f t="shared" si="0"/>
        <v>29.417475728155338</v>
      </c>
      <c r="AP21" s="117">
        <f t="shared" si="0"/>
        <v>0.13200000000000001</v>
      </c>
      <c r="AQ21" s="118">
        <f t="shared" si="0"/>
        <v>1.9400000000000001E-2</v>
      </c>
      <c r="AR21" s="116">
        <f t="shared" si="0"/>
        <v>31.359223300970871</v>
      </c>
      <c r="AS21" s="117">
        <f t="shared" si="0"/>
        <v>0.12</v>
      </c>
      <c r="AT21" s="118">
        <f t="shared" si="0"/>
        <v>1.9400000000000001E-2</v>
      </c>
      <c r="AU21" s="116">
        <f t="shared" si="0"/>
        <v>31.417475728155338</v>
      </c>
      <c r="AV21" s="117">
        <f t="shared" si="0"/>
        <v>0.158</v>
      </c>
      <c r="AW21" s="118">
        <f t="shared" si="0"/>
        <v>1.9400000000000001E-2</v>
      </c>
      <c r="AX21" s="116">
        <f t="shared" si="0"/>
        <v>28.563106796116504</v>
      </c>
      <c r="AY21" s="117">
        <f t="shared" si="0"/>
        <v>0.15</v>
      </c>
      <c r="AZ21" s="118">
        <f t="shared" si="0"/>
        <v>2.9399999999999999E-2</v>
      </c>
      <c r="BA21" s="116">
        <f t="shared" si="0"/>
        <v>24.563106796116504</v>
      </c>
      <c r="BB21" s="117">
        <f t="shared" si="0"/>
        <v>0.13600000000000001</v>
      </c>
      <c r="BC21" s="118">
        <f t="shared" si="0"/>
        <v>1.9400000000000001E-2</v>
      </c>
      <c r="BD21" s="116">
        <f t="shared" si="0"/>
        <v>28.44660194174757</v>
      </c>
      <c r="BE21" s="117">
        <f t="shared" si="0"/>
        <v>0.12</v>
      </c>
      <c r="BF21" s="118">
        <f t="shared" si="0"/>
        <v>1.9400000000000001E-2</v>
      </c>
      <c r="BG21" s="116">
        <f t="shared" si="0"/>
        <v>31.417475728155338</v>
      </c>
      <c r="BH21" s="117">
        <f t="shared" si="0"/>
        <v>0.112</v>
      </c>
      <c r="BI21" s="118">
        <f t="shared" si="0"/>
        <v>1.9400000000000001E-2</v>
      </c>
      <c r="BJ21" s="116">
        <f t="shared" si="0"/>
        <v>35.359223300970868</v>
      </c>
      <c r="BK21" s="117">
        <f t="shared" si="0"/>
        <v>0.12</v>
      </c>
      <c r="BL21" s="118">
        <f t="shared" si="0"/>
        <v>2.9399999999999999E-2</v>
      </c>
    </row>
    <row r="22" spans="1:64" ht="17.25" thickBot="1" x14ac:dyDescent="0.3">
      <c r="A22" s="85"/>
      <c r="B22" s="86"/>
      <c r="C22" s="86"/>
      <c r="D22" s="85"/>
      <c r="E22" s="86"/>
      <c r="F22" s="85" t="s">
        <v>39</v>
      </c>
      <c r="G22" s="341"/>
      <c r="H22" s="138">
        <f>H8+H14</f>
        <v>350</v>
      </c>
      <c r="I22" s="139">
        <f t="shared" si="0"/>
        <v>0.08</v>
      </c>
      <c r="J22" s="140">
        <f t="shared" si="0"/>
        <v>0.02</v>
      </c>
      <c r="K22" s="138">
        <f t="shared" si="0"/>
        <v>365</v>
      </c>
      <c r="L22" s="139">
        <f t="shared" si="0"/>
        <v>7.400000000000001E-2</v>
      </c>
      <c r="M22" s="140">
        <f t="shared" si="0"/>
        <v>3.1E-2</v>
      </c>
      <c r="N22" s="138">
        <f t="shared" si="0"/>
        <v>320</v>
      </c>
      <c r="O22" s="139">
        <f t="shared" si="0"/>
        <v>0.08</v>
      </c>
      <c r="P22" s="140">
        <f t="shared" si="0"/>
        <v>0.02</v>
      </c>
      <c r="Q22" s="138">
        <f t="shared" si="0"/>
        <v>335</v>
      </c>
      <c r="R22" s="139">
        <f t="shared" si="0"/>
        <v>0.08</v>
      </c>
      <c r="S22" s="140">
        <f t="shared" si="0"/>
        <v>0.02</v>
      </c>
      <c r="T22" s="138">
        <f t="shared" si="0"/>
        <v>360</v>
      </c>
      <c r="U22" s="139">
        <f t="shared" si="0"/>
        <v>7.400000000000001E-2</v>
      </c>
      <c r="V22" s="140">
        <f t="shared" si="0"/>
        <v>0.02</v>
      </c>
      <c r="W22" s="138">
        <f t="shared" si="0"/>
        <v>365</v>
      </c>
      <c r="X22" s="139">
        <f t="shared" si="0"/>
        <v>7.400000000000001E-2</v>
      </c>
      <c r="Y22" s="140">
        <f t="shared" si="0"/>
        <v>3.1E-2</v>
      </c>
      <c r="Z22" s="138">
        <f t="shared" si="0"/>
        <v>390</v>
      </c>
      <c r="AA22" s="139">
        <f t="shared" si="0"/>
        <v>0.08</v>
      </c>
      <c r="AB22" s="140">
        <f t="shared" si="0"/>
        <v>0.02</v>
      </c>
      <c r="AC22" s="138">
        <f t="shared" si="0"/>
        <v>385</v>
      </c>
      <c r="AD22" s="139">
        <f t="shared" si="0"/>
        <v>0.08</v>
      </c>
      <c r="AE22" s="140">
        <f t="shared" si="0"/>
        <v>3.1E-2</v>
      </c>
      <c r="AF22" s="138">
        <f t="shared" si="0"/>
        <v>320</v>
      </c>
      <c r="AG22" s="139">
        <f t="shared" si="0"/>
        <v>0.08</v>
      </c>
      <c r="AH22" s="140">
        <f t="shared" si="0"/>
        <v>0.02</v>
      </c>
      <c r="AI22" s="138">
        <f t="shared" si="0"/>
        <v>315</v>
      </c>
      <c r="AJ22" s="139">
        <f t="shared" si="0"/>
        <v>7.400000000000001E-2</v>
      </c>
      <c r="AK22" s="140">
        <f t="shared" si="0"/>
        <v>0.02</v>
      </c>
      <c r="AL22" s="138">
        <f t="shared" si="0"/>
        <v>360</v>
      </c>
      <c r="AM22" s="139">
        <f t="shared" si="0"/>
        <v>7.400000000000001E-2</v>
      </c>
      <c r="AN22" s="140">
        <f t="shared" si="0"/>
        <v>0.02</v>
      </c>
      <c r="AO22" s="138">
        <f t="shared" si="0"/>
        <v>385</v>
      </c>
      <c r="AP22" s="139">
        <f t="shared" si="0"/>
        <v>0.08</v>
      </c>
      <c r="AQ22" s="140">
        <f t="shared" si="0"/>
        <v>3.1E-2</v>
      </c>
      <c r="AR22" s="138">
        <f t="shared" si="0"/>
        <v>390</v>
      </c>
      <c r="AS22" s="139">
        <f t="shared" si="0"/>
        <v>0.08</v>
      </c>
      <c r="AT22" s="140">
        <f t="shared" si="0"/>
        <v>0.02</v>
      </c>
      <c r="AU22" s="138">
        <f t="shared" si="0"/>
        <v>365</v>
      </c>
      <c r="AV22" s="139">
        <f t="shared" si="0"/>
        <v>7.400000000000001E-2</v>
      </c>
      <c r="AW22" s="140">
        <f t="shared" si="0"/>
        <v>3.1E-2</v>
      </c>
      <c r="AX22" s="138">
        <f t="shared" si="0"/>
        <v>320</v>
      </c>
      <c r="AY22" s="139">
        <f t="shared" si="0"/>
        <v>0.08</v>
      </c>
      <c r="AZ22" s="140">
        <f t="shared" si="0"/>
        <v>0.02</v>
      </c>
      <c r="BA22" s="138">
        <f t="shared" si="0"/>
        <v>335</v>
      </c>
      <c r="BB22" s="139">
        <f t="shared" si="0"/>
        <v>0.08</v>
      </c>
      <c r="BC22" s="140">
        <f t="shared" si="0"/>
        <v>0.02</v>
      </c>
      <c r="BD22" s="138">
        <f t="shared" si="0"/>
        <v>360</v>
      </c>
      <c r="BE22" s="139">
        <f t="shared" si="0"/>
        <v>7.400000000000001E-2</v>
      </c>
      <c r="BF22" s="140">
        <f t="shared" si="0"/>
        <v>0.02</v>
      </c>
      <c r="BG22" s="138">
        <f t="shared" si="0"/>
        <v>365</v>
      </c>
      <c r="BH22" s="139">
        <f t="shared" si="0"/>
        <v>7.400000000000001E-2</v>
      </c>
      <c r="BI22" s="140">
        <f t="shared" si="0"/>
        <v>3.1E-2</v>
      </c>
      <c r="BJ22" s="138">
        <f t="shared" si="0"/>
        <v>390</v>
      </c>
      <c r="BK22" s="139">
        <f t="shared" si="0"/>
        <v>0.08</v>
      </c>
      <c r="BL22" s="140">
        <f t="shared" si="0"/>
        <v>0.02</v>
      </c>
    </row>
    <row r="23" spans="1:64" ht="30" customHeight="1" x14ac:dyDescent="0.25">
      <c r="A23" s="503" t="s">
        <v>50</v>
      </c>
      <c r="B23" s="446"/>
      <c r="C23" s="447">
        <v>0.92931559518607276</v>
      </c>
      <c r="D23" s="503" t="s">
        <v>51</v>
      </c>
      <c r="E23" s="1394">
        <v>0.39737470167064454</v>
      </c>
      <c r="F23" s="1394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</row>
    <row r="24" spans="1:64" ht="14.25" customHeight="1" thickBot="1" x14ac:dyDescent="0.3">
      <c r="A24" s="503"/>
      <c r="B24" s="446"/>
      <c r="C24" s="447"/>
      <c r="D24" s="503"/>
      <c r="E24" s="504"/>
      <c r="F24" s="504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</row>
    <row r="25" spans="1:64" x14ac:dyDescent="0.25">
      <c r="A25" s="505" t="s">
        <v>62</v>
      </c>
      <c r="B25" s="506"/>
      <c r="C25" s="507"/>
      <c r="D25" s="508" t="s">
        <v>98</v>
      </c>
      <c r="E25" s="509"/>
      <c r="F25" s="510" t="s">
        <v>99</v>
      </c>
      <c r="G25" s="511"/>
      <c r="H25" s="1381" t="s">
        <v>6</v>
      </c>
      <c r="I25" s="1382"/>
      <c r="J25" s="1382"/>
      <c r="K25" s="1381" t="s">
        <v>7</v>
      </c>
      <c r="L25" s="1382"/>
      <c r="M25" s="1382"/>
      <c r="N25" s="1381" t="s">
        <v>8</v>
      </c>
      <c r="O25" s="1382"/>
      <c r="P25" s="1382"/>
      <c r="Q25" s="1381" t="s">
        <v>9</v>
      </c>
      <c r="R25" s="1382"/>
      <c r="S25" s="1382"/>
      <c r="T25" s="1381" t="s">
        <v>10</v>
      </c>
      <c r="U25" s="1382"/>
      <c r="V25" s="1382"/>
      <c r="W25" s="1381" t="s">
        <v>11</v>
      </c>
      <c r="X25" s="1382"/>
      <c r="Y25" s="1382"/>
      <c r="Z25" s="1381" t="s">
        <v>12</v>
      </c>
      <c r="AA25" s="1382"/>
      <c r="AB25" s="1382"/>
      <c r="AC25" s="1381" t="s">
        <v>13</v>
      </c>
      <c r="AD25" s="1382"/>
      <c r="AE25" s="1382"/>
      <c r="AF25" s="1381" t="s">
        <v>14</v>
      </c>
      <c r="AG25" s="1382"/>
      <c r="AH25" s="1382"/>
      <c r="AI25" s="1381" t="s">
        <v>15</v>
      </c>
      <c r="AJ25" s="1382"/>
      <c r="AK25" s="1382"/>
      <c r="AL25" s="1381" t="s">
        <v>16</v>
      </c>
      <c r="AM25" s="1382"/>
      <c r="AN25" s="1382"/>
      <c r="AO25" s="1381" t="s">
        <v>17</v>
      </c>
      <c r="AP25" s="1382"/>
      <c r="AQ25" s="1382"/>
      <c r="AR25" s="1381" t="s">
        <v>18</v>
      </c>
      <c r="AS25" s="1382"/>
      <c r="AT25" s="1382"/>
      <c r="AU25" s="1381" t="s">
        <v>19</v>
      </c>
      <c r="AV25" s="1382"/>
      <c r="AW25" s="1382"/>
      <c r="AX25" s="1381" t="s">
        <v>20</v>
      </c>
      <c r="AY25" s="1382"/>
      <c r="AZ25" s="1382"/>
      <c r="BA25" s="1381" t="s">
        <v>21</v>
      </c>
      <c r="BB25" s="1382"/>
      <c r="BC25" s="1382"/>
      <c r="BD25" s="1381" t="s">
        <v>22</v>
      </c>
      <c r="BE25" s="1382"/>
      <c r="BF25" s="1382"/>
      <c r="BG25" s="1381" t="s">
        <v>23</v>
      </c>
      <c r="BH25" s="1382"/>
      <c r="BI25" s="1382"/>
      <c r="BJ25" s="1381" t="s">
        <v>24</v>
      </c>
      <c r="BK25" s="1382"/>
      <c r="BL25" s="1385"/>
    </row>
    <row r="26" spans="1:64" ht="17.25" thickBot="1" x14ac:dyDescent="0.3">
      <c r="A26" s="85"/>
      <c r="B26" s="456"/>
      <c r="C26" s="512"/>
      <c r="D26" s="513" t="s">
        <v>100</v>
      </c>
      <c r="E26" s="514" t="s">
        <v>101</v>
      </c>
      <c r="F26" s="514" t="s">
        <v>100</v>
      </c>
      <c r="G26" s="515" t="s">
        <v>101</v>
      </c>
      <c r="H26" s="1383"/>
      <c r="I26" s="1384"/>
      <c r="J26" s="1384"/>
      <c r="K26" s="1383"/>
      <c r="L26" s="1384"/>
      <c r="M26" s="1384"/>
      <c r="N26" s="1383"/>
      <c r="O26" s="1384"/>
      <c r="P26" s="1384"/>
      <c r="Q26" s="1383"/>
      <c r="R26" s="1384"/>
      <c r="S26" s="1384"/>
      <c r="T26" s="1383"/>
      <c r="U26" s="1384"/>
      <c r="V26" s="1384"/>
      <c r="W26" s="1383"/>
      <c r="X26" s="1384"/>
      <c r="Y26" s="1384"/>
      <c r="Z26" s="1383"/>
      <c r="AA26" s="1384"/>
      <c r="AB26" s="1384"/>
      <c r="AC26" s="1383"/>
      <c r="AD26" s="1384"/>
      <c r="AE26" s="1384"/>
      <c r="AF26" s="1383"/>
      <c r="AG26" s="1384"/>
      <c r="AH26" s="1384"/>
      <c r="AI26" s="1383"/>
      <c r="AJ26" s="1384"/>
      <c r="AK26" s="1384"/>
      <c r="AL26" s="1383"/>
      <c r="AM26" s="1384"/>
      <c r="AN26" s="1384"/>
      <c r="AO26" s="1383"/>
      <c r="AP26" s="1384"/>
      <c r="AQ26" s="1384"/>
      <c r="AR26" s="1383"/>
      <c r="AS26" s="1384"/>
      <c r="AT26" s="1384"/>
      <c r="AU26" s="1383"/>
      <c r="AV26" s="1384"/>
      <c r="AW26" s="1384"/>
      <c r="AX26" s="1383"/>
      <c r="AY26" s="1384"/>
      <c r="AZ26" s="1384"/>
      <c r="BA26" s="1383"/>
      <c r="BB26" s="1384"/>
      <c r="BC26" s="1384"/>
      <c r="BD26" s="1383"/>
      <c r="BE26" s="1384"/>
      <c r="BF26" s="1384"/>
      <c r="BG26" s="1383"/>
      <c r="BH26" s="1384"/>
      <c r="BI26" s="1384"/>
      <c r="BJ26" s="1383"/>
      <c r="BK26" s="1384"/>
      <c r="BL26" s="1386"/>
    </row>
    <row r="27" spans="1:64" x14ac:dyDescent="0.25">
      <c r="A27" s="516">
        <v>1</v>
      </c>
      <c r="B27" s="517" t="s">
        <v>113</v>
      </c>
      <c r="C27" s="518"/>
      <c r="D27" s="519"/>
      <c r="E27" s="520"/>
      <c r="F27" s="521"/>
      <c r="G27" s="522"/>
      <c r="H27" s="523">
        <v>100</v>
      </c>
      <c r="I27" s="127">
        <v>0.21</v>
      </c>
      <c r="J27" s="128">
        <v>0.04</v>
      </c>
      <c r="K27" s="523">
        <v>90</v>
      </c>
      <c r="L27" s="127">
        <v>0.21</v>
      </c>
      <c r="M27" s="128">
        <v>0.04</v>
      </c>
      <c r="N27" s="523">
        <v>110</v>
      </c>
      <c r="O27" s="127">
        <v>0.23</v>
      </c>
      <c r="P27" s="128">
        <v>0.04</v>
      </c>
      <c r="Q27" s="523">
        <v>77</v>
      </c>
      <c r="R27" s="127">
        <v>0.121</v>
      </c>
      <c r="S27" s="128">
        <v>0.04</v>
      </c>
      <c r="T27" s="523">
        <v>100</v>
      </c>
      <c r="U27" s="127">
        <v>0.21</v>
      </c>
      <c r="V27" s="128">
        <v>0.04</v>
      </c>
      <c r="W27" s="523">
        <v>90</v>
      </c>
      <c r="X27" s="127">
        <v>0.21</v>
      </c>
      <c r="Y27" s="128">
        <v>0.04</v>
      </c>
      <c r="Z27" s="523">
        <v>110</v>
      </c>
      <c r="AA27" s="127">
        <v>0.23</v>
      </c>
      <c r="AB27" s="128">
        <v>0.04</v>
      </c>
      <c r="AC27" s="523">
        <v>77</v>
      </c>
      <c r="AD27" s="127">
        <v>0.121</v>
      </c>
      <c r="AE27" s="128">
        <v>0.04</v>
      </c>
      <c r="AF27" s="523">
        <v>100</v>
      </c>
      <c r="AG27" s="127">
        <v>0.21</v>
      </c>
      <c r="AH27" s="128">
        <v>0.04</v>
      </c>
      <c r="AI27" s="523">
        <v>90</v>
      </c>
      <c r="AJ27" s="127">
        <v>0.21</v>
      </c>
      <c r="AK27" s="128">
        <v>0.04</v>
      </c>
      <c r="AL27" s="523">
        <v>110</v>
      </c>
      <c r="AM27" s="127">
        <v>0.23</v>
      </c>
      <c r="AN27" s="128">
        <v>0.04</v>
      </c>
      <c r="AO27" s="523">
        <v>77</v>
      </c>
      <c r="AP27" s="127">
        <v>0.121</v>
      </c>
      <c r="AQ27" s="128">
        <v>0.04</v>
      </c>
      <c r="AR27" s="523">
        <v>100</v>
      </c>
      <c r="AS27" s="127">
        <v>0.21</v>
      </c>
      <c r="AT27" s="128">
        <v>0.04</v>
      </c>
      <c r="AU27" s="523">
        <v>90</v>
      </c>
      <c r="AV27" s="127">
        <v>0.21</v>
      </c>
      <c r="AW27" s="128">
        <v>0.04</v>
      </c>
      <c r="AX27" s="523">
        <v>110</v>
      </c>
      <c r="AY27" s="127">
        <v>0.23</v>
      </c>
      <c r="AZ27" s="128">
        <v>0.04</v>
      </c>
      <c r="BA27" s="523">
        <v>77</v>
      </c>
      <c r="BB27" s="127">
        <v>0.121</v>
      </c>
      <c r="BC27" s="128">
        <v>0.04</v>
      </c>
      <c r="BD27" s="523">
        <v>100</v>
      </c>
      <c r="BE27" s="127">
        <v>0.21</v>
      </c>
      <c r="BF27" s="128">
        <v>0.04</v>
      </c>
      <c r="BG27" s="523">
        <v>90</v>
      </c>
      <c r="BH27" s="127">
        <v>0.21</v>
      </c>
      <c r="BI27" s="128">
        <v>0.04</v>
      </c>
      <c r="BJ27" s="523">
        <v>110</v>
      </c>
      <c r="BK27" s="127">
        <v>0.23</v>
      </c>
      <c r="BL27" s="128">
        <v>0.04</v>
      </c>
    </row>
    <row r="28" spans="1:64" x14ac:dyDescent="0.25">
      <c r="A28" s="313">
        <v>2</v>
      </c>
      <c r="B28" s="517" t="s">
        <v>114</v>
      </c>
      <c r="C28" s="524"/>
      <c r="D28" s="525"/>
      <c r="E28" s="526"/>
      <c r="F28" s="527"/>
      <c r="G28" s="528"/>
      <c r="H28" s="523">
        <v>70</v>
      </c>
      <c r="I28" s="127">
        <v>0.15</v>
      </c>
      <c r="J28" s="128">
        <v>0.04</v>
      </c>
      <c r="K28" s="523">
        <v>60</v>
      </c>
      <c r="L28" s="127">
        <v>0.15</v>
      </c>
      <c r="M28" s="128">
        <v>0.04</v>
      </c>
      <c r="N28" s="523">
        <v>65</v>
      </c>
      <c r="O28" s="127">
        <v>0.15</v>
      </c>
      <c r="P28" s="128">
        <v>0.04</v>
      </c>
      <c r="Q28" s="523">
        <v>63</v>
      </c>
      <c r="R28" s="127">
        <v>0.15</v>
      </c>
      <c r="S28" s="128">
        <v>0.04</v>
      </c>
      <c r="T28" s="523">
        <v>70</v>
      </c>
      <c r="U28" s="127">
        <v>0.15</v>
      </c>
      <c r="V28" s="128">
        <v>0.04</v>
      </c>
      <c r="W28" s="523">
        <v>60</v>
      </c>
      <c r="X28" s="127">
        <v>0.15</v>
      </c>
      <c r="Y28" s="128">
        <v>0.04</v>
      </c>
      <c r="Z28" s="523">
        <v>65</v>
      </c>
      <c r="AA28" s="127">
        <v>0.15</v>
      </c>
      <c r="AB28" s="128">
        <v>0.04</v>
      </c>
      <c r="AC28" s="523">
        <v>63</v>
      </c>
      <c r="AD28" s="127">
        <v>0.15</v>
      </c>
      <c r="AE28" s="128">
        <v>0.04</v>
      </c>
      <c r="AF28" s="523">
        <v>70</v>
      </c>
      <c r="AG28" s="127">
        <v>0.15</v>
      </c>
      <c r="AH28" s="128">
        <v>0.04</v>
      </c>
      <c r="AI28" s="523">
        <v>60</v>
      </c>
      <c r="AJ28" s="127">
        <v>0.15</v>
      </c>
      <c r="AK28" s="128">
        <v>0.04</v>
      </c>
      <c r="AL28" s="523">
        <v>65</v>
      </c>
      <c r="AM28" s="127">
        <v>0.15</v>
      </c>
      <c r="AN28" s="128">
        <v>0.04</v>
      </c>
      <c r="AO28" s="523">
        <v>63</v>
      </c>
      <c r="AP28" s="127">
        <v>0.15</v>
      </c>
      <c r="AQ28" s="128">
        <v>0.04</v>
      </c>
      <c r="AR28" s="523">
        <v>70</v>
      </c>
      <c r="AS28" s="127">
        <v>0.15</v>
      </c>
      <c r="AT28" s="128">
        <v>0.04</v>
      </c>
      <c r="AU28" s="523">
        <v>60</v>
      </c>
      <c r="AV28" s="127">
        <v>0.15</v>
      </c>
      <c r="AW28" s="128">
        <v>0.04</v>
      </c>
      <c r="AX28" s="523">
        <v>65</v>
      </c>
      <c r="AY28" s="127">
        <v>0.15</v>
      </c>
      <c r="AZ28" s="128">
        <v>0.04</v>
      </c>
      <c r="BA28" s="523">
        <v>63</v>
      </c>
      <c r="BB28" s="127">
        <v>0.15</v>
      </c>
      <c r="BC28" s="128">
        <v>0.04</v>
      </c>
      <c r="BD28" s="523">
        <v>70</v>
      </c>
      <c r="BE28" s="127">
        <v>0.15</v>
      </c>
      <c r="BF28" s="128">
        <v>0.04</v>
      </c>
      <c r="BG28" s="523">
        <v>60</v>
      </c>
      <c r="BH28" s="127">
        <v>0.15</v>
      </c>
      <c r="BI28" s="128">
        <v>0.04</v>
      </c>
      <c r="BJ28" s="523">
        <v>65</v>
      </c>
      <c r="BK28" s="127">
        <v>0.15</v>
      </c>
      <c r="BL28" s="128">
        <v>0.04</v>
      </c>
    </row>
    <row r="29" spans="1:64" x14ac:dyDescent="0.25">
      <c r="A29" s="516">
        <v>3</v>
      </c>
      <c r="B29" s="529" t="s">
        <v>115</v>
      </c>
      <c r="C29" s="524"/>
      <c r="D29" s="525"/>
      <c r="E29" s="526"/>
      <c r="F29" s="527"/>
      <c r="G29" s="528"/>
      <c r="H29" s="523">
        <v>20</v>
      </c>
      <c r="I29" s="127">
        <v>0.12</v>
      </c>
      <c r="J29" s="128">
        <v>1.4999999999999999E-2</v>
      </c>
      <c r="K29" s="523">
        <v>18</v>
      </c>
      <c r="L29" s="368">
        <v>0.123</v>
      </c>
      <c r="M29" s="369">
        <v>0.01</v>
      </c>
      <c r="N29" s="523">
        <v>10</v>
      </c>
      <c r="O29" s="368">
        <v>0.17</v>
      </c>
      <c r="P29" s="369">
        <v>0.05</v>
      </c>
      <c r="Q29" s="523">
        <v>15</v>
      </c>
      <c r="R29" s="368">
        <v>0.05</v>
      </c>
      <c r="S29" s="369">
        <v>0.01</v>
      </c>
      <c r="T29" s="523">
        <v>20</v>
      </c>
      <c r="U29" s="127">
        <v>0.12</v>
      </c>
      <c r="V29" s="128">
        <v>1.4999999999999999E-2</v>
      </c>
      <c r="W29" s="523">
        <v>18</v>
      </c>
      <c r="X29" s="368">
        <v>0.123</v>
      </c>
      <c r="Y29" s="369">
        <v>0.01</v>
      </c>
      <c r="Z29" s="523">
        <v>10</v>
      </c>
      <c r="AA29" s="368">
        <v>0.17</v>
      </c>
      <c r="AB29" s="369">
        <v>0.05</v>
      </c>
      <c r="AC29" s="523">
        <v>15</v>
      </c>
      <c r="AD29" s="368">
        <v>0.05</v>
      </c>
      <c r="AE29" s="369">
        <v>0.01</v>
      </c>
      <c r="AF29" s="523">
        <v>20</v>
      </c>
      <c r="AG29" s="127">
        <v>0.12</v>
      </c>
      <c r="AH29" s="128">
        <v>1.4999999999999999E-2</v>
      </c>
      <c r="AI29" s="523">
        <v>18</v>
      </c>
      <c r="AJ29" s="368">
        <v>0.123</v>
      </c>
      <c r="AK29" s="369">
        <v>0.01</v>
      </c>
      <c r="AL29" s="523">
        <v>10</v>
      </c>
      <c r="AM29" s="368">
        <v>0.17</v>
      </c>
      <c r="AN29" s="369">
        <v>0.05</v>
      </c>
      <c r="AO29" s="523">
        <v>15</v>
      </c>
      <c r="AP29" s="368">
        <v>0.05</v>
      </c>
      <c r="AQ29" s="369">
        <v>0.01</v>
      </c>
      <c r="AR29" s="523">
        <v>20</v>
      </c>
      <c r="AS29" s="127">
        <v>0.12</v>
      </c>
      <c r="AT29" s="128">
        <v>1.4999999999999999E-2</v>
      </c>
      <c r="AU29" s="523">
        <v>18</v>
      </c>
      <c r="AV29" s="368">
        <v>0.123</v>
      </c>
      <c r="AW29" s="369">
        <v>0.01</v>
      </c>
      <c r="AX29" s="523">
        <v>10</v>
      </c>
      <c r="AY29" s="368">
        <v>0.17</v>
      </c>
      <c r="AZ29" s="369">
        <v>0.05</v>
      </c>
      <c r="BA29" s="523">
        <v>15</v>
      </c>
      <c r="BB29" s="368">
        <v>0.05</v>
      </c>
      <c r="BC29" s="369">
        <v>0.01</v>
      </c>
      <c r="BD29" s="523">
        <v>20</v>
      </c>
      <c r="BE29" s="127">
        <v>0.12</v>
      </c>
      <c r="BF29" s="128">
        <v>1.4999999999999999E-2</v>
      </c>
      <c r="BG29" s="523">
        <v>18</v>
      </c>
      <c r="BH29" s="368">
        <v>0.123</v>
      </c>
      <c r="BI29" s="369">
        <v>0.01</v>
      </c>
      <c r="BJ29" s="523">
        <v>10</v>
      </c>
      <c r="BK29" s="368">
        <v>0.17</v>
      </c>
      <c r="BL29" s="369">
        <v>0.05</v>
      </c>
    </row>
    <row r="30" spans="1:64" x14ac:dyDescent="0.25">
      <c r="A30" s="313">
        <v>4</v>
      </c>
      <c r="B30" s="529" t="s">
        <v>116</v>
      </c>
      <c r="C30" s="524"/>
      <c r="D30" s="525"/>
      <c r="E30" s="526"/>
      <c r="F30" s="527"/>
      <c r="G30" s="528"/>
      <c r="H30" s="523">
        <v>10</v>
      </c>
      <c r="I30" s="127">
        <v>0.02</v>
      </c>
      <c r="J30" s="128">
        <v>0.01</v>
      </c>
      <c r="K30" s="523">
        <v>10</v>
      </c>
      <c r="L30" s="127">
        <v>0.02</v>
      </c>
      <c r="M30" s="128">
        <v>0.01</v>
      </c>
      <c r="N30" s="523">
        <v>10</v>
      </c>
      <c r="O30" s="127">
        <v>0.02</v>
      </c>
      <c r="P30" s="128">
        <v>0.01</v>
      </c>
      <c r="Q30" s="523">
        <v>10</v>
      </c>
      <c r="R30" s="127">
        <v>0.02</v>
      </c>
      <c r="S30" s="128">
        <v>0.01</v>
      </c>
      <c r="T30" s="523">
        <v>10</v>
      </c>
      <c r="U30" s="127">
        <v>0.02</v>
      </c>
      <c r="V30" s="128">
        <v>0.01</v>
      </c>
      <c r="W30" s="523">
        <v>10</v>
      </c>
      <c r="X30" s="127">
        <v>0.02</v>
      </c>
      <c r="Y30" s="128">
        <v>0.01</v>
      </c>
      <c r="Z30" s="523">
        <v>10</v>
      </c>
      <c r="AA30" s="127">
        <v>0.02</v>
      </c>
      <c r="AB30" s="128">
        <v>0.01</v>
      </c>
      <c r="AC30" s="523">
        <v>10</v>
      </c>
      <c r="AD30" s="127">
        <v>0.02</v>
      </c>
      <c r="AE30" s="128">
        <v>0.01</v>
      </c>
      <c r="AF30" s="523">
        <v>10</v>
      </c>
      <c r="AG30" s="127">
        <v>0.02</v>
      </c>
      <c r="AH30" s="128">
        <v>0.01</v>
      </c>
      <c r="AI30" s="523">
        <v>10</v>
      </c>
      <c r="AJ30" s="127">
        <v>0.02</v>
      </c>
      <c r="AK30" s="128">
        <v>0.01</v>
      </c>
      <c r="AL30" s="523">
        <v>10</v>
      </c>
      <c r="AM30" s="127">
        <v>0.02</v>
      </c>
      <c r="AN30" s="128">
        <v>0.01</v>
      </c>
      <c r="AO30" s="523">
        <v>10</v>
      </c>
      <c r="AP30" s="127">
        <v>0.02</v>
      </c>
      <c r="AQ30" s="128">
        <v>0.01</v>
      </c>
      <c r="AR30" s="523">
        <v>10</v>
      </c>
      <c r="AS30" s="127">
        <v>0.02</v>
      </c>
      <c r="AT30" s="128">
        <v>0.01</v>
      </c>
      <c r="AU30" s="523">
        <v>10</v>
      </c>
      <c r="AV30" s="127">
        <v>0.02</v>
      </c>
      <c r="AW30" s="128">
        <v>0.01</v>
      </c>
      <c r="AX30" s="523">
        <v>10</v>
      </c>
      <c r="AY30" s="127">
        <v>0.02</v>
      </c>
      <c r="AZ30" s="128">
        <v>0.01</v>
      </c>
      <c r="BA30" s="523">
        <v>10</v>
      </c>
      <c r="BB30" s="127">
        <v>0.02</v>
      </c>
      <c r="BC30" s="128">
        <v>0.01</v>
      </c>
      <c r="BD30" s="523">
        <v>10</v>
      </c>
      <c r="BE30" s="127">
        <v>0.02</v>
      </c>
      <c r="BF30" s="128">
        <v>0.01</v>
      </c>
      <c r="BG30" s="523">
        <v>10</v>
      </c>
      <c r="BH30" s="127">
        <v>0.02</v>
      </c>
      <c r="BI30" s="128">
        <v>0.01</v>
      </c>
      <c r="BJ30" s="523">
        <v>10</v>
      </c>
      <c r="BK30" s="127">
        <v>0.02</v>
      </c>
      <c r="BL30" s="128">
        <v>0.01</v>
      </c>
    </row>
    <row r="31" spans="1:64" x14ac:dyDescent="0.25">
      <c r="A31" s="516">
        <v>5</v>
      </c>
      <c r="B31" s="529" t="s">
        <v>117</v>
      </c>
      <c r="C31" s="524"/>
      <c r="D31" s="525"/>
      <c r="E31" s="526"/>
      <c r="F31" s="527"/>
      <c r="G31" s="528"/>
      <c r="H31" s="523">
        <v>5</v>
      </c>
      <c r="I31" s="127">
        <v>6.4100000000000004E-2</v>
      </c>
      <c r="J31" s="128">
        <v>2.87E-2</v>
      </c>
      <c r="K31" s="523">
        <v>3</v>
      </c>
      <c r="L31" s="127">
        <v>6.4810000000000006E-2</v>
      </c>
      <c r="M31" s="128">
        <v>3.2870000000000003E-2</v>
      </c>
      <c r="N31" s="523">
        <v>5</v>
      </c>
      <c r="O31" s="127">
        <v>5.6410000000000002E-2</v>
      </c>
      <c r="P31" s="128">
        <v>1.2869999999999999E-2</v>
      </c>
      <c r="Q31" s="523">
        <v>5</v>
      </c>
      <c r="R31" s="127">
        <v>6.4100000000000004E-2</v>
      </c>
      <c r="S31" s="128">
        <v>2.87E-2</v>
      </c>
      <c r="T31" s="523">
        <v>3</v>
      </c>
      <c r="U31" s="127">
        <v>6.4810000000000006E-2</v>
      </c>
      <c r="V31" s="128">
        <v>3.2870000000000003E-2</v>
      </c>
      <c r="W31" s="523">
        <v>5</v>
      </c>
      <c r="X31" s="127">
        <v>5.6410000000000002E-2</v>
      </c>
      <c r="Y31" s="128">
        <v>1.2869999999999999E-2</v>
      </c>
      <c r="Z31" s="523">
        <v>5</v>
      </c>
      <c r="AA31" s="127">
        <v>6.4100000000000004E-2</v>
      </c>
      <c r="AB31" s="128">
        <v>2.87E-2</v>
      </c>
      <c r="AC31" s="523">
        <v>3</v>
      </c>
      <c r="AD31" s="127">
        <v>6.4810000000000006E-2</v>
      </c>
      <c r="AE31" s="128">
        <v>3.2870000000000003E-2</v>
      </c>
      <c r="AF31" s="523">
        <v>5</v>
      </c>
      <c r="AG31" s="127">
        <v>5.6410000000000002E-2</v>
      </c>
      <c r="AH31" s="128">
        <v>1.2869999999999999E-2</v>
      </c>
      <c r="AI31" s="523">
        <v>5</v>
      </c>
      <c r="AJ31" s="127">
        <v>6.4100000000000004E-2</v>
      </c>
      <c r="AK31" s="128">
        <v>2.87E-2</v>
      </c>
      <c r="AL31" s="523">
        <v>3</v>
      </c>
      <c r="AM31" s="127">
        <v>6.4810000000000006E-2</v>
      </c>
      <c r="AN31" s="128">
        <v>3.2870000000000003E-2</v>
      </c>
      <c r="AO31" s="523">
        <v>5</v>
      </c>
      <c r="AP31" s="127">
        <v>5.6410000000000002E-2</v>
      </c>
      <c r="AQ31" s="128">
        <v>1.2869999999999999E-2</v>
      </c>
      <c r="AR31" s="523">
        <v>5</v>
      </c>
      <c r="AS31" s="127">
        <v>6.4100000000000004E-2</v>
      </c>
      <c r="AT31" s="128">
        <v>2.87E-2</v>
      </c>
      <c r="AU31" s="523">
        <v>3</v>
      </c>
      <c r="AV31" s="127">
        <v>6.4810000000000006E-2</v>
      </c>
      <c r="AW31" s="128">
        <v>3.2870000000000003E-2</v>
      </c>
      <c r="AX31" s="523">
        <v>5</v>
      </c>
      <c r="AY31" s="127">
        <v>5.6410000000000002E-2</v>
      </c>
      <c r="AZ31" s="128">
        <v>1.2869999999999999E-2</v>
      </c>
      <c r="BA31" s="523">
        <v>5</v>
      </c>
      <c r="BB31" s="127">
        <v>6.4100000000000004E-2</v>
      </c>
      <c r="BC31" s="128">
        <v>2.87E-2</v>
      </c>
      <c r="BD31" s="523">
        <v>3</v>
      </c>
      <c r="BE31" s="127">
        <v>6.4810000000000006E-2</v>
      </c>
      <c r="BF31" s="128">
        <v>3.2870000000000003E-2</v>
      </c>
      <c r="BG31" s="523">
        <v>5</v>
      </c>
      <c r="BH31" s="127">
        <v>5.6410000000000002E-2</v>
      </c>
      <c r="BI31" s="128">
        <v>1.2869999999999999E-2</v>
      </c>
      <c r="BJ31" s="523">
        <v>5</v>
      </c>
      <c r="BK31" s="127">
        <v>6.4100000000000004E-2</v>
      </c>
      <c r="BL31" s="128">
        <v>2.87E-2</v>
      </c>
    </row>
    <row r="32" spans="1:64" x14ac:dyDescent="0.25">
      <c r="A32" s="313">
        <v>6</v>
      </c>
      <c r="B32" s="529" t="s">
        <v>118</v>
      </c>
      <c r="C32" s="524"/>
      <c r="D32" s="525"/>
      <c r="E32" s="526"/>
      <c r="F32" s="527"/>
      <c r="G32" s="528"/>
      <c r="H32" s="523">
        <v>4</v>
      </c>
      <c r="I32" s="127">
        <v>3.3300000000000003E-2</v>
      </c>
      <c r="J32" s="128">
        <v>7.9000000000000001E-2</v>
      </c>
      <c r="K32" s="523">
        <v>6</v>
      </c>
      <c r="L32" s="127">
        <v>4.333E-2</v>
      </c>
      <c r="M32" s="128">
        <v>7.4899999999999994E-2</v>
      </c>
      <c r="N32" s="523">
        <v>5</v>
      </c>
      <c r="O32" s="127">
        <v>4.333E-2</v>
      </c>
      <c r="P32" s="128">
        <v>5.79E-2</v>
      </c>
      <c r="Q32" s="523">
        <v>4</v>
      </c>
      <c r="R32" s="127">
        <v>3.3300000000000003E-2</v>
      </c>
      <c r="S32" s="128">
        <v>7.9000000000000001E-2</v>
      </c>
      <c r="T32" s="523">
        <v>6</v>
      </c>
      <c r="U32" s="127">
        <v>4.333E-2</v>
      </c>
      <c r="V32" s="128">
        <v>7.4899999999999994E-2</v>
      </c>
      <c r="W32" s="523">
        <v>5</v>
      </c>
      <c r="X32" s="127">
        <v>4.333E-2</v>
      </c>
      <c r="Y32" s="128">
        <v>5.79E-2</v>
      </c>
      <c r="Z32" s="523">
        <v>4</v>
      </c>
      <c r="AA32" s="127">
        <v>3.3300000000000003E-2</v>
      </c>
      <c r="AB32" s="128">
        <v>7.9000000000000001E-2</v>
      </c>
      <c r="AC32" s="523">
        <v>6</v>
      </c>
      <c r="AD32" s="127">
        <v>4.333E-2</v>
      </c>
      <c r="AE32" s="128">
        <v>7.4899999999999994E-2</v>
      </c>
      <c r="AF32" s="523">
        <v>5</v>
      </c>
      <c r="AG32" s="127">
        <v>4.333E-2</v>
      </c>
      <c r="AH32" s="128">
        <v>5.79E-2</v>
      </c>
      <c r="AI32" s="523">
        <v>4</v>
      </c>
      <c r="AJ32" s="127">
        <v>3.3300000000000003E-2</v>
      </c>
      <c r="AK32" s="128">
        <v>7.9000000000000001E-2</v>
      </c>
      <c r="AL32" s="523">
        <v>6</v>
      </c>
      <c r="AM32" s="127">
        <v>4.333E-2</v>
      </c>
      <c r="AN32" s="128">
        <v>7.4899999999999994E-2</v>
      </c>
      <c r="AO32" s="523">
        <v>5</v>
      </c>
      <c r="AP32" s="127">
        <v>4.333E-2</v>
      </c>
      <c r="AQ32" s="128">
        <v>5.79E-2</v>
      </c>
      <c r="AR32" s="523">
        <v>4</v>
      </c>
      <c r="AS32" s="127">
        <v>3.3300000000000003E-2</v>
      </c>
      <c r="AT32" s="128">
        <v>7.9000000000000001E-2</v>
      </c>
      <c r="AU32" s="523">
        <v>6</v>
      </c>
      <c r="AV32" s="127">
        <v>4.333E-2</v>
      </c>
      <c r="AW32" s="128">
        <v>7.4899999999999994E-2</v>
      </c>
      <c r="AX32" s="523">
        <v>5</v>
      </c>
      <c r="AY32" s="127">
        <v>4.333E-2</v>
      </c>
      <c r="AZ32" s="128">
        <v>5.79E-2</v>
      </c>
      <c r="BA32" s="523">
        <v>4</v>
      </c>
      <c r="BB32" s="127">
        <v>3.3300000000000003E-2</v>
      </c>
      <c r="BC32" s="128">
        <v>7.9000000000000001E-2</v>
      </c>
      <c r="BD32" s="523">
        <v>6</v>
      </c>
      <c r="BE32" s="127">
        <v>4.333E-2</v>
      </c>
      <c r="BF32" s="128">
        <v>7.4899999999999994E-2</v>
      </c>
      <c r="BG32" s="523">
        <v>5</v>
      </c>
      <c r="BH32" s="127">
        <v>4.333E-2</v>
      </c>
      <c r="BI32" s="128">
        <v>5.79E-2</v>
      </c>
      <c r="BJ32" s="523">
        <v>4</v>
      </c>
      <c r="BK32" s="127">
        <v>3.3300000000000003E-2</v>
      </c>
      <c r="BL32" s="128">
        <v>7.9000000000000001E-2</v>
      </c>
    </row>
    <row r="33" spans="1:64" x14ac:dyDescent="0.25">
      <c r="A33" s="516">
        <v>7</v>
      </c>
      <c r="B33" s="529" t="s">
        <v>119</v>
      </c>
      <c r="C33" s="524"/>
      <c r="D33" s="525"/>
      <c r="E33" s="526"/>
      <c r="F33" s="527"/>
      <c r="G33" s="528"/>
      <c r="H33" s="530">
        <v>0</v>
      </c>
      <c r="I33" s="368">
        <v>0</v>
      </c>
      <c r="J33" s="369">
        <v>0</v>
      </c>
      <c r="K33" s="530">
        <v>0</v>
      </c>
      <c r="L33" s="368">
        <v>0</v>
      </c>
      <c r="M33" s="369">
        <v>0</v>
      </c>
      <c r="N33" s="530">
        <v>0</v>
      </c>
      <c r="O33" s="368">
        <v>0</v>
      </c>
      <c r="P33" s="369">
        <v>0</v>
      </c>
      <c r="Q33" s="530">
        <v>0</v>
      </c>
      <c r="R33" s="368">
        <v>0</v>
      </c>
      <c r="S33" s="369">
        <v>0</v>
      </c>
      <c r="T33" s="530">
        <v>0</v>
      </c>
      <c r="U33" s="368">
        <v>0</v>
      </c>
      <c r="V33" s="369">
        <v>0</v>
      </c>
      <c r="W33" s="530">
        <v>0</v>
      </c>
      <c r="X33" s="368">
        <v>0</v>
      </c>
      <c r="Y33" s="369">
        <v>0</v>
      </c>
      <c r="Z33" s="530">
        <v>0</v>
      </c>
      <c r="AA33" s="368">
        <v>0</v>
      </c>
      <c r="AB33" s="369">
        <v>0</v>
      </c>
      <c r="AC33" s="530">
        <v>0</v>
      </c>
      <c r="AD33" s="368">
        <v>0</v>
      </c>
      <c r="AE33" s="369">
        <v>0</v>
      </c>
      <c r="AF33" s="530">
        <v>0</v>
      </c>
      <c r="AG33" s="368">
        <v>0</v>
      </c>
      <c r="AH33" s="369">
        <v>0</v>
      </c>
      <c r="AI33" s="530">
        <v>0</v>
      </c>
      <c r="AJ33" s="368">
        <v>0</v>
      </c>
      <c r="AK33" s="369">
        <v>0</v>
      </c>
      <c r="AL33" s="530">
        <v>0</v>
      </c>
      <c r="AM33" s="368">
        <v>0</v>
      </c>
      <c r="AN33" s="369">
        <v>0</v>
      </c>
      <c r="AO33" s="530">
        <v>0</v>
      </c>
      <c r="AP33" s="368">
        <v>0</v>
      </c>
      <c r="AQ33" s="369">
        <v>0</v>
      </c>
      <c r="AR33" s="530">
        <v>0</v>
      </c>
      <c r="AS33" s="368">
        <v>0</v>
      </c>
      <c r="AT33" s="369">
        <v>0</v>
      </c>
      <c r="AU33" s="530">
        <v>0</v>
      </c>
      <c r="AV33" s="368">
        <v>0</v>
      </c>
      <c r="AW33" s="369">
        <v>0</v>
      </c>
      <c r="AX33" s="530">
        <v>0</v>
      </c>
      <c r="AY33" s="368">
        <v>0</v>
      </c>
      <c r="AZ33" s="369">
        <v>0</v>
      </c>
      <c r="BA33" s="530">
        <v>0</v>
      </c>
      <c r="BB33" s="368">
        <v>0</v>
      </c>
      <c r="BC33" s="369">
        <v>0</v>
      </c>
      <c r="BD33" s="530">
        <v>0</v>
      </c>
      <c r="BE33" s="368">
        <v>0</v>
      </c>
      <c r="BF33" s="369">
        <v>0</v>
      </c>
      <c r="BG33" s="530">
        <v>0</v>
      </c>
      <c r="BH33" s="368">
        <v>0</v>
      </c>
      <c r="BI33" s="369">
        <v>0</v>
      </c>
      <c r="BJ33" s="530">
        <v>0</v>
      </c>
      <c r="BK33" s="368">
        <v>0</v>
      </c>
      <c r="BL33" s="369">
        <v>0</v>
      </c>
    </row>
    <row r="34" spans="1:64" x14ac:dyDescent="0.25">
      <c r="A34" s="313">
        <v>8</v>
      </c>
      <c r="B34" s="529" t="s">
        <v>120</v>
      </c>
      <c r="C34" s="524"/>
      <c r="D34" s="525"/>
      <c r="E34" s="526"/>
      <c r="F34" s="527"/>
      <c r="G34" s="528"/>
      <c r="H34" s="530">
        <v>0</v>
      </c>
      <c r="I34" s="368">
        <v>0</v>
      </c>
      <c r="J34" s="369">
        <v>0</v>
      </c>
      <c r="K34" s="530">
        <v>0</v>
      </c>
      <c r="L34" s="368">
        <v>0</v>
      </c>
      <c r="M34" s="369">
        <v>0</v>
      </c>
      <c r="N34" s="530">
        <v>0</v>
      </c>
      <c r="O34" s="368">
        <v>0</v>
      </c>
      <c r="P34" s="369">
        <v>0</v>
      </c>
      <c r="Q34" s="530">
        <v>0</v>
      </c>
      <c r="R34" s="368">
        <v>0</v>
      </c>
      <c r="S34" s="369">
        <v>0</v>
      </c>
      <c r="T34" s="530">
        <v>0</v>
      </c>
      <c r="U34" s="368">
        <v>0</v>
      </c>
      <c r="V34" s="369">
        <v>0</v>
      </c>
      <c r="W34" s="530">
        <v>0</v>
      </c>
      <c r="X34" s="368">
        <v>0</v>
      </c>
      <c r="Y34" s="369">
        <v>0</v>
      </c>
      <c r="Z34" s="530">
        <v>0</v>
      </c>
      <c r="AA34" s="368">
        <v>0</v>
      </c>
      <c r="AB34" s="369">
        <v>0</v>
      </c>
      <c r="AC34" s="530">
        <v>0</v>
      </c>
      <c r="AD34" s="368">
        <v>0</v>
      </c>
      <c r="AE34" s="369">
        <v>0</v>
      </c>
      <c r="AF34" s="530">
        <v>0</v>
      </c>
      <c r="AG34" s="368">
        <v>0</v>
      </c>
      <c r="AH34" s="369">
        <v>0</v>
      </c>
      <c r="AI34" s="530">
        <v>0</v>
      </c>
      <c r="AJ34" s="368">
        <v>0</v>
      </c>
      <c r="AK34" s="369">
        <v>0</v>
      </c>
      <c r="AL34" s="530">
        <v>0</v>
      </c>
      <c r="AM34" s="368">
        <v>0</v>
      </c>
      <c r="AN34" s="369">
        <v>0</v>
      </c>
      <c r="AO34" s="530">
        <v>0</v>
      </c>
      <c r="AP34" s="368">
        <v>0</v>
      </c>
      <c r="AQ34" s="369">
        <v>0</v>
      </c>
      <c r="AR34" s="530">
        <v>0</v>
      </c>
      <c r="AS34" s="368">
        <v>0</v>
      </c>
      <c r="AT34" s="369">
        <v>0</v>
      </c>
      <c r="AU34" s="530">
        <v>0</v>
      </c>
      <c r="AV34" s="368">
        <v>0</v>
      </c>
      <c r="AW34" s="369">
        <v>0</v>
      </c>
      <c r="AX34" s="530">
        <v>0</v>
      </c>
      <c r="AY34" s="368">
        <v>0</v>
      </c>
      <c r="AZ34" s="369">
        <v>0</v>
      </c>
      <c r="BA34" s="530">
        <v>0</v>
      </c>
      <c r="BB34" s="368">
        <v>0</v>
      </c>
      <c r="BC34" s="369">
        <v>0</v>
      </c>
      <c r="BD34" s="530">
        <v>0</v>
      </c>
      <c r="BE34" s="368">
        <v>0</v>
      </c>
      <c r="BF34" s="369">
        <v>0</v>
      </c>
      <c r="BG34" s="530">
        <v>0</v>
      </c>
      <c r="BH34" s="368">
        <v>0</v>
      </c>
      <c r="BI34" s="369">
        <v>0</v>
      </c>
      <c r="BJ34" s="530">
        <v>0</v>
      </c>
      <c r="BK34" s="368">
        <v>0</v>
      </c>
      <c r="BL34" s="369">
        <v>0</v>
      </c>
    </row>
    <row r="35" spans="1:64" x14ac:dyDescent="0.25">
      <c r="A35" s="516">
        <v>9</v>
      </c>
      <c r="B35" s="529" t="s">
        <v>121</v>
      </c>
      <c r="C35" s="524"/>
      <c r="D35" s="525"/>
      <c r="E35" s="526"/>
      <c r="F35" s="527"/>
      <c r="G35" s="528"/>
      <c r="H35" s="530">
        <f>SQRT(I35^2+J35^2)*1000/(1.73*I11)</f>
        <v>0.56119872046691721</v>
      </c>
      <c r="I35" s="368">
        <v>0.01</v>
      </c>
      <c r="J35" s="369">
        <v>0</v>
      </c>
      <c r="K35" s="530">
        <v>1</v>
      </c>
      <c r="L35" s="368">
        <v>0.01</v>
      </c>
      <c r="M35" s="369">
        <v>0</v>
      </c>
      <c r="N35" s="530">
        <v>2</v>
      </c>
      <c r="O35" s="368">
        <v>0.01</v>
      </c>
      <c r="P35" s="369">
        <v>0</v>
      </c>
      <c r="Q35" s="530">
        <v>2</v>
      </c>
      <c r="R35" s="368">
        <v>0.01</v>
      </c>
      <c r="S35" s="369">
        <v>0</v>
      </c>
      <c r="T35" s="530">
        <v>2</v>
      </c>
      <c r="U35" s="368">
        <v>0.01</v>
      </c>
      <c r="V35" s="369">
        <v>0</v>
      </c>
      <c r="W35" s="530">
        <v>1</v>
      </c>
      <c r="X35" s="368">
        <v>0.01</v>
      </c>
      <c r="Y35" s="369">
        <v>0</v>
      </c>
      <c r="Z35" s="530">
        <v>2</v>
      </c>
      <c r="AA35" s="368">
        <v>0.01</v>
      </c>
      <c r="AB35" s="369">
        <v>0</v>
      </c>
      <c r="AC35" s="530">
        <v>2</v>
      </c>
      <c r="AD35" s="368">
        <v>0.01</v>
      </c>
      <c r="AE35" s="369">
        <v>0</v>
      </c>
      <c r="AF35" s="530">
        <v>2</v>
      </c>
      <c r="AG35" s="368">
        <v>0.01</v>
      </c>
      <c r="AH35" s="369">
        <v>0</v>
      </c>
      <c r="AI35" s="530">
        <v>1</v>
      </c>
      <c r="AJ35" s="368">
        <v>0.01</v>
      </c>
      <c r="AK35" s="369">
        <v>0</v>
      </c>
      <c r="AL35" s="530">
        <v>2</v>
      </c>
      <c r="AM35" s="368">
        <v>0.01</v>
      </c>
      <c r="AN35" s="369">
        <v>0</v>
      </c>
      <c r="AO35" s="530">
        <v>2</v>
      </c>
      <c r="AP35" s="368">
        <v>0.01</v>
      </c>
      <c r="AQ35" s="369">
        <v>0</v>
      </c>
      <c r="AR35" s="530">
        <v>2</v>
      </c>
      <c r="AS35" s="368">
        <v>0.01</v>
      </c>
      <c r="AT35" s="369">
        <v>0</v>
      </c>
      <c r="AU35" s="530">
        <v>1</v>
      </c>
      <c r="AV35" s="368">
        <v>0.01</v>
      </c>
      <c r="AW35" s="369">
        <v>0</v>
      </c>
      <c r="AX35" s="530">
        <v>2</v>
      </c>
      <c r="AY35" s="368">
        <v>0.01</v>
      </c>
      <c r="AZ35" s="369">
        <v>0</v>
      </c>
      <c r="BA35" s="530">
        <v>2</v>
      </c>
      <c r="BB35" s="368">
        <v>0.01</v>
      </c>
      <c r="BC35" s="369">
        <v>0</v>
      </c>
      <c r="BD35" s="530">
        <v>1</v>
      </c>
      <c r="BE35" s="368">
        <v>0.01</v>
      </c>
      <c r="BF35" s="369">
        <v>0</v>
      </c>
      <c r="BG35" s="530">
        <v>1</v>
      </c>
      <c r="BH35" s="368">
        <v>0.01</v>
      </c>
      <c r="BI35" s="369">
        <v>0</v>
      </c>
      <c r="BJ35" s="530">
        <v>2</v>
      </c>
      <c r="BK35" s="368">
        <v>0.01</v>
      </c>
      <c r="BL35" s="369">
        <v>0</v>
      </c>
    </row>
    <row r="36" spans="1:64" x14ac:dyDescent="0.25">
      <c r="A36" s="313">
        <v>10</v>
      </c>
      <c r="B36" s="529" t="s">
        <v>122</v>
      </c>
      <c r="C36" s="524"/>
      <c r="D36" s="525"/>
      <c r="E36" s="526"/>
      <c r="F36" s="527"/>
      <c r="G36" s="528"/>
      <c r="H36" s="530">
        <f>SQRT(I36^2+J36^2)*1000/(1.73*I17)</f>
        <v>0.30221475992673569</v>
      </c>
      <c r="I36" s="368">
        <v>5.0000000000000001E-3</v>
      </c>
      <c r="J36" s="369">
        <v>2E-3</v>
      </c>
      <c r="K36" s="530">
        <v>2</v>
      </c>
      <c r="L36" s="368">
        <v>5.0000000000000001E-3</v>
      </c>
      <c r="M36" s="369">
        <v>2E-3</v>
      </c>
      <c r="N36" s="530">
        <v>1</v>
      </c>
      <c r="O36" s="368">
        <v>5.0000000000000001E-3</v>
      </c>
      <c r="P36" s="369">
        <v>2E-3</v>
      </c>
      <c r="Q36" s="530">
        <v>3</v>
      </c>
      <c r="R36" s="368">
        <v>5.0000000000000001E-3</v>
      </c>
      <c r="S36" s="369">
        <v>2E-3</v>
      </c>
      <c r="T36" s="530">
        <v>3</v>
      </c>
      <c r="U36" s="368">
        <v>5.0000000000000001E-3</v>
      </c>
      <c r="V36" s="369">
        <v>2E-3</v>
      </c>
      <c r="W36" s="530">
        <v>2</v>
      </c>
      <c r="X36" s="368">
        <v>5.0000000000000001E-3</v>
      </c>
      <c r="Y36" s="369">
        <v>2E-3</v>
      </c>
      <c r="Z36" s="530">
        <v>1</v>
      </c>
      <c r="AA36" s="368">
        <v>5.0000000000000001E-3</v>
      </c>
      <c r="AB36" s="369">
        <v>2E-3</v>
      </c>
      <c r="AC36" s="530">
        <v>3</v>
      </c>
      <c r="AD36" s="368">
        <v>5.0000000000000001E-3</v>
      </c>
      <c r="AE36" s="369">
        <v>2E-3</v>
      </c>
      <c r="AF36" s="530">
        <v>3</v>
      </c>
      <c r="AG36" s="368">
        <v>5.0000000000000001E-3</v>
      </c>
      <c r="AH36" s="369">
        <v>2E-3</v>
      </c>
      <c r="AI36" s="530">
        <v>2</v>
      </c>
      <c r="AJ36" s="368">
        <v>5.0000000000000001E-3</v>
      </c>
      <c r="AK36" s="369">
        <v>2E-3</v>
      </c>
      <c r="AL36" s="530">
        <v>1</v>
      </c>
      <c r="AM36" s="368">
        <v>5.0000000000000001E-3</v>
      </c>
      <c r="AN36" s="369">
        <v>2E-3</v>
      </c>
      <c r="AO36" s="530">
        <v>3</v>
      </c>
      <c r="AP36" s="368">
        <v>5.0000000000000001E-3</v>
      </c>
      <c r="AQ36" s="369">
        <v>2E-3</v>
      </c>
      <c r="AR36" s="530">
        <v>3</v>
      </c>
      <c r="AS36" s="368">
        <v>5.0000000000000001E-3</v>
      </c>
      <c r="AT36" s="369">
        <v>2E-3</v>
      </c>
      <c r="AU36" s="530">
        <v>2</v>
      </c>
      <c r="AV36" s="368">
        <v>5.0000000000000001E-3</v>
      </c>
      <c r="AW36" s="369">
        <v>2E-3</v>
      </c>
      <c r="AX36" s="530">
        <v>1</v>
      </c>
      <c r="AY36" s="368">
        <v>5.0000000000000001E-3</v>
      </c>
      <c r="AZ36" s="369">
        <v>2E-3</v>
      </c>
      <c r="BA36" s="530">
        <v>3</v>
      </c>
      <c r="BB36" s="368">
        <v>5.0000000000000001E-3</v>
      </c>
      <c r="BC36" s="369">
        <v>2E-3</v>
      </c>
      <c r="BD36" s="530">
        <v>3</v>
      </c>
      <c r="BE36" s="368">
        <v>5.0000000000000001E-3</v>
      </c>
      <c r="BF36" s="369">
        <v>2E-3</v>
      </c>
      <c r="BG36" s="530">
        <v>2</v>
      </c>
      <c r="BH36" s="368">
        <v>5.0000000000000001E-3</v>
      </c>
      <c r="BI36" s="369">
        <v>2E-3</v>
      </c>
      <c r="BJ36" s="530">
        <v>1</v>
      </c>
      <c r="BK36" s="368">
        <v>5.0000000000000001E-3</v>
      </c>
      <c r="BL36" s="369">
        <v>2E-3</v>
      </c>
    </row>
    <row r="37" spans="1:64" x14ac:dyDescent="0.25">
      <c r="A37" s="516">
        <v>11</v>
      </c>
      <c r="B37" s="529" t="s">
        <v>123</v>
      </c>
      <c r="C37" s="524"/>
      <c r="D37" s="525"/>
      <c r="E37" s="526"/>
      <c r="F37" s="527"/>
      <c r="G37" s="528"/>
      <c r="H37" s="530">
        <v>0</v>
      </c>
      <c r="I37" s="368">
        <v>0</v>
      </c>
      <c r="J37" s="369">
        <v>0</v>
      </c>
      <c r="K37" s="530">
        <v>0</v>
      </c>
      <c r="L37" s="368">
        <v>0</v>
      </c>
      <c r="M37" s="369">
        <v>0</v>
      </c>
      <c r="N37" s="530">
        <v>0</v>
      </c>
      <c r="O37" s="368">
        <v>0</v>
      </c>
      <c r="P37" s="369">
        <v>0</v>
      </c>
      <c r="Q37" s="530">
        <v>0</v>
      </c>
      <c r="R37" s="368">
        <v>0</v>
      </c>
      <c r="S37" s="369">
        <v>0</v>
      </c>
      <c r="T37" s="530">
        <v>0</v>
      </c>
      <c r="U37" s="368">
        <v>0</v>
      </c>
      <c r="V37" s="369">
        <v>0</v>
      </c>
      <c r="W37" s="530">
        <v>0</v>
      </c>
      <c r="X37" s="368">
        <v>0</v>
      </c>
      <c r="Y37" s="369">
        <v>0</v>
      </c>
      <c r="Z37" s="530">
        <v>0</v>
      </c>
      <c r="AA37" s="368">
        <v>0</v>
      </c>
      <c r="AB37" s="369">
        <v>0</v>
      </c>
      <c r="AC37" s="530">
        <v>0</v>
      </c>
      <c r="AD37" s="368">
        <v>0</v>
      </c>
      <c r="AE37" s="369">
        <v>0</v>
      </c>
      <c r="AF37" s="530">
        <v>0</v>
      </c>
      <c r="AG37" s="368">
        <v>0</v>
      </c>
      <c r="AH37" s="369">
        <v>0</v>
      </c>
      <c r="AI37" s="530">
        <v>0</v>
      </c>
      <c r="AJ37" s="368">
        <v>0</v>
      </c>
      <c r="AK37" s="369">
        <v>0</v>
      </c>
      <c r="AL37" s="530">
        <v>0</v>
      </c>
      <c r="AM37" s="368">
        <v>0</v>
      </c>
      <c r="AN37" s="369">
        <v>0</v>
      </c>
      <c r="AO37" s="530">
        <v>0</v>
      </c>
      <c r="AP37" s="368">
        <v>0</v>
      </c>
      <c r="AQ37" s="369">
        <v>0</v>
      </c>
      <c r="AR37" s="530">
        <v>0</v>
      </c>
      <c r="AS37" s="368">
        <v>0</v>
      </c>
      <c r="AT37" s="369">
        <v>0</v>
      </c>
      <c r="AU37" s="530">
        <v>0</v>
      </c>
      <c r="AV37" s="368">
        <v>0</v>
      </c>
      <c r="AW37" s="369">
        <v>0</v>
      </c>
      <c r="AX37" s="530">
        <v>0</v>
      </c>
      <c r="AY37" s="368">
        <v>0</v>
      </c>
      <c r="AZ37" s="369">
        <v>0</v>
      </c>
      <c r="BA37" s="530">
        <v>0</v>
      </c>
      <c r="BB37" s="368">
        <v>0</v>
      </c>
      <c r="BC37" s="369">
        <v>0</v>
      </c>
      <c r="BD37" s="530">
        <v>0</v>
      </c>
      <c r="BE37" s="368">
        <v>0</v>
      </c>
      <c r="BF37" s="369">
        <v>0</v>
      </c>
      <c r="BG37" s="530">
        <v>0</v>
      </c>
      <c r="BH37" s="368">
        <v>0</v>
      </c>
      <c r="BI37" s="369">
        <v>0</v>
      </c>
      <c r="BJ37" s="530">
        <v>0</v>
      </c>
      <c r="BK37" s="368">
        <v>0</v>
      </c>
      <c r="BL37" s="369">
        <v>0</v>
      </c>
    </row>
    <row r="38" spans="1:64" x14ac:dyDescent="0.25">
      <c r="A38" s="516">
        <v>12</v>
      </c>
      <c r="B38" s="529" t="s">
        <v>124</v>
      </c>
      <c r="C38" s="524"/>
      <c r="D38" s="525"/>
      <c r="E38" s="526"/>
      <c r="F38" s="527"/>
      <c r="G38" s="528"/>
      <c r="H38" s="530">
        <v>0</v>
      </c>
      <c r="I38" s="368">
        <v>0</v>
      </c>
      <c r="J38" s="369">
        <v>0</v>
      </c>
      <c r="K38" s="530">
        <v>0</v>
      </c>
      <c r="L38" s="368">
        <v>0</v>
      </c>
      <c r="M38" s="369">
        <v>0</v>
      </c>
      <c r="N38" s="530">
        <v>0</v>
      </c>
      <c r="O38" s="368">
        <v>0</v>
      </c>
      <c r="P38" s="369">
        <v>0</v>
      </c>
      <c r="Q38" s="530">
        <v>0</v>
      </c>
      <c r="R38" s="368">
        <v>0</v>
      </c>
      <c r="S38" s="369">
        <v>0</v>
      </c>
      <c r="T38" s="530">
        <v>0</v>
      </c>
      <c r="U38" s="368">
        <v>0</v>
      </c>
      <c r="V38" s="369">
        <v>0</v>
      </c>
      <c r="W38" s="530">
        <v>0</v>
      </c>
      <c r="X38" s="368">
        <v>0</v>
      </c>
      <c r="Y38" s="369">
        <v>0</v>
      </c>
      <c r="Z38" s="530">
        <v>0</v>
      </c>
      <c r="AA38" s="368">
        <v>0</v>
      </c>
      <c r="AB38" s="369">
        <v>0</v>
      </c>
      <c r="AC38" s="530">
        <v>0</v>
      </c>
      <c r="AD38" s="368">
        <v>0</v>
      </c>
      <c r="AE38" s="369">
        <v>0</v>
      </c>
      <c r="AF38" s="530">
        <v>0</v>
      </c>
      <c r="AG38" s="368">
        <v>0</v>
      </c>
      <c r="AH38" s="369">
        <v>0</v>
      </c>
      <c r="AI38" s="530">
        <v>0</v>
      </c>
      <c r="AJ38" s="368">
        <v>0</v>
      </c>
      <c r="AK38" s="369">
        <v>0</v>
      </c>
      <c r="AL38" s="530">
        <v>0</v>
      </c>
      <c r="AM38" s="368">
        <v>0</v>
      </c>
      <c r="AN38" s="369">
        <v>0</v>
      </c>
      <c r="AO38" s="530">
        <v>0</v>
      </c>
      <c r="AP38" s="368">
        <v>0</v>
      </c>
      <c r="AQ38" s="369">
        <v>0</v>
      </c>
      <c r="AR38" s="530">
        <v>0</v>
      </c>
      <c r="AS38" s="368">
        <v>0</v>
      </c>
      <c r="AT38" s="369">
        <v>0</v>
      </c>
      <c r="AU38" s="530">
        <v>0</v>
      </c>
      <c r="AV38" s="368">
        <v>0</v>
      </c>
      <c r="AW38" s="369">
        <v>0</v>
      </c>
      <c r="AX38" s="530">
        <v>0</v>
      </c>
      <c r="AY38" s="368">
        <v>0</v>
      </c>
      <c r="AZ38" s="369">
        <v>0</v>
      </c>
      <c r="BA38" s="530">
        <v>0</v>
      </c>
      <c r="BB38" s="368">
        <v>0</v>
      </c>
      <c r="BC38" s="369">
        <v>0</v>
      </c>
      <c r="BD38" s="530">
        <v>0</v>
      </c>
      <c r="BE38" s="368">
        <v>0</v>
      </c>
      <c r="BF38" s="369">
        <v>0</v>
      </c>
      <c r="BG38" s="530">
        <v>0</v>
      </c>
      <c r="BH38" s="368">
        <v>0</v>
      </c>
      <c r="BI38" s="369">
        <v>0</v>
      </c>
      <c r="BJ38" s="530">
        <v>0</v>
      </c>
      <c r="BK38" s="368">
        <v>0</v>
      </c>
      <c r="BL38" s="369">
        <v>0</v>
      </c>
    </row>
    <row r="39" spans="1:64" x14ac:dyDescent="0.25">
      <c r="A39" s="516">
        <v>11</v>
      </c>
      <c r="B39" s="529" t="s">
        <v>125</v>
      </c>
      <c r="C39" s="524"/>
      <c r="D39" s="525"/>
      <c r="E39" s="526"/>
      <c r="F39" s="527"/>
      <c r="G39" s="528"/>
      <c r="H39" s="523">
        <v>20</v>
      </c>
      <c r="I39" s="127">
        <v>0.12</v>
      </c>
      <c r="J39" s="128">
        <v>1.4999999999999999E-2</v>
      </c>
      <c r="K39" s="523">
        <v>18</v>
      </c>
      <c r="L39" s="368">
        <v>0.123</v>
      </c>
      <c r="M39" s="369">
        <v>0.01</v>
      </c>
      <c r="N39" s="523">
        <v>10</v>
      </c>
      <c r="O39" s="368">
        <v>0.17</v>
      </c>
      <c r="P39" s="369">
        <v>0.05</v>
      </c>
      <c r="Q39" s="523">
        <v>15</v>
      </c>
      <c r="R39" s="368">
        <v>0.05</v>
      </c>
      <c r="S39" s="369">
        <v>0.01</v>
      </c>
      <c r="T39" s="523">
        <v>20</v>
      </c>
      <c r="U39" s="127">
        <v>0.12</v>
      </c>
      <c r="V39" s="128">
        <v>1.4999999999999999E-2</v>
      </c>
      <c r="W39" s="523">
        <v>18</v>
      </c>
      <c r="X39" s="368">
        <v>0.123</v>
      </c>
      <c r="Y39" s="369">
        <v>0.01</v>
      </c>
      <c r="Z39" s="523">
        <v>10</v>
      </c>
      <c r="AA39" s="368">
        <v>0.17</v>
      </c>
      <c r="AB39" s="369">
        <v>0.05</v>
      </c>
      <c r="AC39" s="523">
        <v>15</v>
      </c>
      <c r="AD39" s="368">
        <v>0.05</v>
      </c>
      <c r="AE39" s="369">
        <v>0.01</v>
      </c>
      <c r="AF39" s="523">
        <v>20</v>
      </c>
      <c r="AG39" s="127">
        <v>0.12</v>
      </c>
      <c r="AH39" s="128">
        <v>1.4999999999999999E-2</v>
      </c>
      <c r="AI39" s="523">
        <v>18</v>
      </c>
      <c r="AJ39" s="368">
        <v>0.123</v>
      </c>
      <c r="AK39" s="369">
        <v>0.01</v>
      </c>
      <c r="AL39" s="523">
        <v>10</v>
      </c>
      <c r="AM39" s="368">
        <v>0.17</v>
      </c>
      <c r="AN39" s="369">
        <v>0.05</v>
      </c>
      <c r="AO39" s="523">
        <v>15</v>
      </c>
      <c r="AP39" s="368">
        <v>0.05</v>
      </c>
      <c r="AQ39" s="369">
        <v>0.01</v>
      </c>
      <c r="AR39" s="523">
        <v>20</v>
      </c>
      <c r="AS39" s="127">
        <v>0.12</v>
      </c>
      <c r="AT39" s="128">
        <v>1.4999999999999999E-2</v>
      </c>
      <c r="AU39" s="523">
        <v>18</v>
      </c>
      <c r="AV39" s="368">
        <v>0.123</v>
      </c>
      <c r="AW39" s="369">
        <v>0.01</v>
      </c>
      <c r="AX39" s="523">
        <v>10</v>
      </c>
      <c r="AY39" s="368">
        <v>0.17</v>
      </c>
      <c r="AZ39" s="369">
        <v>0.05</v>
      </c>
      <c r="BA39" s="523">
        <v>15</v>
      </c>
      <c r="BB39" s="368">
        <v>0.05</v>
      </c>
      <c r="BC39" s="369">
        <v>0.01</v>
      </c>
      <c r="BD39" s="523">
        <v>20</v>
      </c>
      <c r="BE39" s="127">
        <v>0.12</v>
      </c>
      <c r="BF39" s="128">
        <v>1.4999999999999999E-2</v>
      </c>
      <c r="BG39" s="523">
        <v>18</v>
      </c>
      <c r="BH39" s="368">
        <v>0.123</v>
      </c>
      <c r="BI39" s="369">
        <v>0.01</v>
      </c>
      <c r="BJ39" s="523">
        <v>10</v>
      </c>
      <c r="BK39" s="368">
        <v>0.17</v>
      </c>
      <c r="BL39" s="369">
        <v>0.05</v>
      </c>
    </row>
    <row r="40" spans="1:64" x14ac:dyDescent="0.25">
      <c r="A40" s="313">
        <v>12</v>
      </c>
      <c r="B40" s="529" t="s">
        <v>126</v>
      </c>
      <c r="C40" s="524"/>
      <c r="D40" s="525"/>
      <c r="E40" s="526"/>
      <c r="F40" s="527"/>
      <c r="G40" s="528"/>
      <c r="H40" s="523">
        <v>10</v>
      </c>
      <c r="I40" s="127">
        <v>0.10199999999999999</v>
      </c>
      <c r="J40" s="128">
        <v>0.01</v>
      </c>
      <c r="K40" s="523">
        <v>15</v>
      </c>
      <c r="L40" s="127">
        <v>0.10199999999999999</v>
      </c>
      <c r="M40" s="128">
        <v>0.01</v>
      </c>
      <c r="N40" s="523">
        <v>11</v>
      </c>
      <c r="O40" s="127">
        <v>0.10199999999999999</v>
      </c>
      <c r="P40" s="128">
        <v>0.01</v>
      </c>
      <c r="Q40" s="523">
        <v>12</v>
      </c>
      <c r="R40" s="127">
        <v>0.10199999999999999</v>
      </c>
      <c r="S40" s="128">
        <v>0.01</v>
      </c>
      <c r="T40" s="523">
        <v>10</v>
      </c>
      <c r="U40" s="127">
        <v>0.10199999999999999</v>
      </c>
      <c r="V40" s="128">
        <v>0.01</v>
      </c>
      <c r="W40" s="523">
        <v>15</v>
      </c>
      <c r="X40" s="127">
        <v>0.10199999999999999</v>
      </c>
      <c r="Y40" s="128">
        <v>0.01</v>
      </c>
      <c r="Z40" s="523">
        <v>11</v>
      </c>
      <c r="AA40" s="127">
        <v>0.10199999999999999</v>
      </c>
      <c r="AB40" s="128">
        <v>0.01</v>
      </c>
      <c r="AC40" s="523">
        <v>12</v>
      </c>
      <c r="AD40" s="127">
        <v>0.10199999999999999</v>
      </c>
      <c r="AE40" s="128">
        <v>0.01</v>
      </c>
      <c r="AF40" s="523">
        <v>10</v>
      </c>
      <c r="AG40" s="127">
        <v>0.10199999999999999</v>
      </c>
      <c r="AH40" s="128">
        <v>0.01</v>
      </c>
      <c r="AI40" s="523">
        <v>15</v>
      </c>
      <c r="AJ40" s="127">
        <v>0.10199999999999999</v>
      </c>
      <c r="AK40" s="128">
        <v>0.01</v>
      </c>
      <c r="AL40" s="523">
        <v>11</v>
      </c>
      <c r="AM40" s="127">
        <v>0.10199999999999999</v>
      </c>
      <c r="AN40" s="128">
        <v>0.01</v>
      </c>
      <c r="AO40" s="523">
        <v>12</v>
      </c>
      <c r="AP40" s="127">
        <v>0.10199999999999999</v>
      </c>
      <c r="AQ40" s="128">
        <v>0.01</v>
      </c>
      <c r="AR40" s="523">
        <v>10</v>
      </c>
      <c r="AS40" s="127">
        <v>0.10199999999999999</v>
      </c>
      <c r="AT40" s="128">
        <v>0.01</v>
      </c>
      <c r="AU40" s="523">
        <v>15</v>
      </c>
      <c r="AV40" s="127">
        <v>0.10199999999999999</v>
      </c>
      <c r="AW40" s="128">
        <v>0.01</v>
      </c>
      <c r="AX40" s="523">
        <v>11</v>
      </c>
      <c r="AY40" s="127">
        <v>0.10199999999999999</v>
      </c>
      <c r="AZ40" s="128">
        <v>0.01</v>
      </c>
      <c r="BA40" s="523">
        <v>12</v>
      </c>
      <c r="BB40" s="127">
        <v>0.10199999999999999</v>
      </c>
      <c r="BC40" s="128">
        <v>0.01</v>
      </c>
      <c r="BD40" s="523">
        <v>10</v>
      </c>
      <c r="BE40" s="127">
        <v>0.10199999999999999</v>
      </c>
      <c r="BF40" s="128">
        <v>0.01</v>
      </c>
      <c r="BG40" s="523">
        <v>15</v>
      </c>
      <c r="BH40" s="127">
        <v>0.10199999999999999</v>
      </c>
      <c r="BI40" s="128">
        <v>0.01</v>
      </c>
      <c r="BJ40" s="523">
        <v>11</v>
      </c>
      <c r="BK40" s="127">
        <v>0.10199999999999999</v>
      </c>
      <c r="BL40" s="128">
        <v>0.01</v>
      </c>
    </row>
    <row r="41" spans="1:64" x14ac:dyDescent="0.25">
      <c r="A41" s="313">
        <v>13</v>
      </c>
      <c r="B41" s="529" t="s">
        <v>127</v>
      </c>
      <c r="C41" s="524"/>
      <c r="D41" s="525"/>
      <c r="E41" s="526"/>
      <c r="F41" s="527"/>
      <c r="G41" s="528"/>
      <c r="H41" s="531">
        <v>0</v>
      </c>
      <c r="I41" s="368">
        <v>0</v>
      </c>
      <c r="J41" s="369">
        <v>0</v>
      </c>
      <c r="K41" s="531">
        <v>0</v>
      </c>
      <c r="L41" s="368">
        <v>0</v>
      </c>
      <c r="M41" s="369">
        <v>0</v>
      </c>
      <c r="N41" s="531">
        <v>0</v>
      </c>
      <c r="O41" s="368">
        <v>0</v>
      </c>
      <c r="P41" s="369">
        <v>0</v>
      </c>
      <c r="Q41" s="531">
        <v>0</v>
      </c>
      <c r="R41" s="368">
        <v>0</v>
      </c>
      <c r="S41" s="369">
        <v>0</v>
      </c>
      <c r="T41" s="531">
        <v>0</v>
      </c>
      <c r="U41" s="368">
        <v>0</v>
      </c>
      <c r="V41" s="369">
        <v>0</v>
      </c>
      <c r="W41" s="531">
        <v>0</v>
      </c>
      <c r="X41" s="368">
        <v>0</v>
      </c>
      <c r="Y41" s="369">
        <v>0</v>
      </c>
      <c r="Z41" s="531">
        <v>0</v>
      </c>
      <c r="AA41" s="368">
        <v>0</v>
      </c>
      <c r="AB41" s="369">
        <v>0</v>
      </c>
      <c r="AC41" s="531">
        <v>0</v>
      </c>
      <c r="AD41" s="368">
        <v>0</v>
      </c>
      <c r="AE41" s="369">
        <v>0</v>
      </c>
      <c r="AF41" s="531">
        <v>0</v>
      </c>
      <c r="AG41" s="368">
        <v>0</v>
      </c>
      <c r="AH41" s="369">
        <v>0</v>
      </c>
      <c r="AI41" s="531">
        <v>0</v>
      </c>
      <c r="AJ41" s="368">
        <v>0</v>
      </c>
      <c r="AK41" s="369">
        <v>0</v>
      </c>
      <c r="AL41" s="531">
        <v>0</v>
      </c>
      <c r="AM41" s="368">
        <v>0</v>
      </c>
      <c r="AN41" s="369">
        <v>0</v>
      </c>
      <c r="AO41" s="531">
        <v>0</v>
      </c>
      <c r="AP41" s="368">
        <v>0</v>
      </c>
      <c r="AQ41" s="369">
        <v>0</v>
      </c>
      <c r="AR41" s="531">
        <v>0</v>
      </c>
      <c r="AS41" s="368">
        <v>0</v>
      </c>
      <c r="AT41" s="369">
        <v>0</v>
      </c>
      <c r="AU41" s="531">
        <v>0</v>
      </c>
      <c r="AV41" s="368">
        <v>0</v>
      </c>
      <c r="AW41" s="369">
        <v>0</v>
      </c>
      <c r="AX41" s="531">
        <v>0</v>
      </c>
      <c r="AY41" s="368">
        <v>0</v>
      </c>
      <c r="AZ41" s="369">
        <v>0</v>
      </c>
      <c r="BA41" s="531">
        <v>0</v>
      </c>
      <c r="BB41" s="368">
        <v>0</v>
      </c>
      <c r="BC41" s="369">
        <v>0</v>
      </c>
      <c r="BD41" s="531">
        <v>0</v>
      </c>
      <c r="BE41" s="368">
        <v>0</v>
      </c>
      <c r="BF41" s="369">
        <v>0</v>
      </c>
      <c r="BG41" s="531">
        <v>0</v>
      </c>
      <c r="BH41" s="368">
        <v>0</v>
      </c>
      <c r="BI41" s="369">
        <v>0</v>
      </c>
      <c r="BJ41" s="531">
        <v>0</v>
      </c>
      <c r="BK41" s="368">
        <v>0</v>
      </c>
      <c r="BL41" s="369">
        <v>0</v>
      </c>
    </row>
    <row r="42" spans="1:64" ht="17.25" thickBot="1" x14ac:dyDescent="0.3">
      <c r="A42" s="532">
        <v>14</v>
      </c>
      <c r="B42" s="533" t="s">
        <v>128</v>
      </c>
      <c r="C42" s="383"/>
      <c r="D42" s="534"/>
      <c r="E42" s="535"/>
      <c r="F42" s="536"/>
      <c r="G42" s="537"/>
      <c r="H42" s="531">
        <v>0</v>
      </c>
      <c r="I42" s="368">
        <v>0</v>
      </c>
      <c r="J42" s="369">
        <v>0</v>
      </c>
      <c r="K42" s="531">
        <v>0</v>
      </c>
      <c r="L42" s="368">
        <v>0</v>
      </c>
      <c r="M42" s="369">
        <v>0</v>
      </c>
      <c r="N42" s="531">
        <v>0</v>
      </c>
      <c r="O42" s="368">
        <v>0</v>
      </c>
      <c r="P42" s="369">
        <v>0</v>
      </c>
      <c r="Q42" s="531">
        <v>0</v>
      </c>
      <c r="R42" s="368">
        <v>0</v>
      </c>
      <c r="S42" s="369">
        <v>0</v>
      </c>
      <c r="T42" s="531">
        <v>0</v>
      </c>
      <c r="U42" s="368">
        <v>0</v>
      </c>
      <c r="V42" s="369">
        <v>0</v>
      </c>
      <c r="W42" s="531">
        <v>0</v>
      </c>
      <c r="X42" s="368">
        <v>0</v>
      </c>
      <c r="Y42" s="369">
        <v>0</v>
      </c>
      <c r="Z42" s="531">
        <v>0</v>
      </c>
      <c r="AA42" s="368">
        <v>0</v>
      </c>
      <c r="AB42" s="369">
        <v>0</v>
      </c>
      <c r="AC42" s="531">
        <v>0</v>
      </c>
      <c r="AD42" s="368">
        <v>0</v>
      </c>
      <c r="AE42" s="369">
        <v>0</v>
      </c>
      <c r="AF42" s="531">
        <v>0</v>
      </c>
      <c r="AG42" s="368">
        <v>0</v>
      </c>
      <c r="AH42" s="369">
        <v>0</v>
      </c>
      <c r="AI42" s="531">
        <v>0</v>
      </c>
      <c r="AJ42" s="368">
        <v>0</v>
      </c>
      <c r="AK42" s="369">
        <v>0</v>
      </c>
      <c r="AL42" s="531">
        <v>0</v>
      </c>
      <c r="AM42" s="368">
        <v>0</v>
      </c>
      <c r="AN42" s="369">
        <v>0</v>
      </c>
      <c r="AO42" s="531">
        <v>0</v>
      </c>
      <c r="AP42" s="368">
        <v>0</v>
      </c>
      <c r="AQ42" s="369">
        <v>0</v>
      </c>
      <c r="AR42" s="531">
        <v>0</v>
      </c>
      <c r="AS42" s="368">
        <v>0</v>
      </c>
      <c r="AT42" s="369">
        <v>0</v>
      </c>
      <c r="AU42" s="531">
        <v>0</v>
      </c>
      <c r="AV42" s="368">
        <v>0</v>
      </c>
      <c r="AW42" s="369">
        <v>0</v>
      </c>
      <c r="AX42" s="531">
        <v>0</v>
      </c>
      <c r="AY42" s="368">
        <v>0</v>
      </c>
      <c r="AZ42" s="369">
        <v>0</v>
      </c>
      <c r="BA42" s="531">
        <v>0</v>
      </c>
      <c r="BB42" s="368">
        <v>0</v>
      </c>
      <c r="BC42" s="369">
        <v>0</v>
      </c>
      <c r="BD42" s="531">
        <v>0</v>
      </c>
      <c r="BE42" s="368">
        <v>0</v>
      </c>
      <c r="BF42" s="369">
        <v>0</v>
      </c>
      <c r="BG42" s="531">
        <v>0</v>
      </c>
      <c r="BH42" s="368">
        <v>0</v>
      </c>
      <c r="BI42" s="369">
        <v>0</v>
      </c>
      <c r="BJ42" s="531">
        <v>0</v>
      </c>
      <c r="BK42" s="368">
        <v>0</v>
      </c>
      <c r="BL42" s="369">
        <v>0</v>
      </c>
    </row>
    <row r="43" spans="1:64" x14ac:dyDescent="0.25">
      <c r="A43" s="141" t="s">
        <v>66</v>
      </c>
      <c r="B43" s="83"/>
      <c r="C43" s="377"/>
      <c r="D43" s="378"/>
      <c r="E43" s="379"/>
      <c r="F43" s="378"/>
      <c r="G43" s="380"/>
      <c r="H43" s="538">
        <f>H27+H29+H31+H33+H35+H39+H37</f>
        <v>145.5611987204669</v>
      </c>
      <c r="I43" s="117">
        <f>I27+I29+I31+I33+I35+I37+I39+I41</f>
        <v>0.52410000000000001</v>
      </c>
      <c r="J43" s="118">
        <f>J27+J29+J31+J33+J35+J37+J39+J41</f>
        <v>9.8699999999999996E-2</v>
      </c>
      <c r="K43" s="538">
        <f>K27+K29+K31+K33+K35+K39+K37</f>
        <v>130</v>
      </c>
      <c r="L43" s="117">
        <f>L27+L29+L31+L33+L35+L37+L39+L41</f>
        <v>0.53081</v>
      </c>
      <c r="M43" s="118">
        <f>M27+M29+M31+M33+M35+M37+M39+M41</f>
        <v>9.2869999999999994E-2</v>
      </c>
      <c r="N43" s="538">
        <f>N27+N29+N31+N33+N35+N39+N37</f>
        <v>137</v>
      </c>
      <c r="O43" s="117">
        <f>O27+O29+O31+O33+O35+O37+O39+O41</f>
        <v>0.63641000000000003</v>
      </c>
      <c r="P43" s="118">
        <f>P27+P29+P31+P33+P35+P37+P39+P41</f>
        <v>0.15287000000000001</v>
      </c>
      <c r="Q43" s="538">
        <f>Q27+Q29+Q31+Q33+Q35+Q39+Q37</f>
        <v>114</v>
      </c>
      <c r="R43" s="117">
        <f>R27+R29+R31+R33+R35+R37+R39+R41</f>
        <v>0.29509999999999997</v>
      </c>
      <c r="S43" s="118">
        <f>S27+S29+S31+S33+S35+S37+S39+S41</f>
        <v>8.8700000000000001E-2</v>
      </c>
      <c r="T43" s="538">
        <f>T27+T29+T31+T33+T35+T39+T37</f>
        <v>145</v>
      </c>
      <c r="U43" s="117">
        <f>U27+U29+U31+U33+U35+U37+U39+U41</f>
        <v>0.52481</v>
      </c>
      <c r="V43" s="118">
        <f>V27+V29+V31+V33+V35+V37+V39+V41</f>
        <v>0.10287</v>
      </c>
      <c r="W43" s="538">
        <f>W27+W29+W31+W33+W35+W39+W37</f>
        <v>132</v>
      </c>
      <c r="X43" s="117">
        <f>X27+X29+X31+X33+X35+X37+X39+X41</f>
        <v>0.52241000000000004</v>
      </c>
      <c r="Y43" s="118">
        <f>Y27+Y29+Y31+Y33+Y35+Y37+Y39+Y41</f>
        <v>7.2870000000000004E-2</v>
      </c>
      <c r="Z43" s="538">
        <f>Z27+Z29+Z31+Z33+Z35+Z39+Z37</f>
        <v>137</v>
      </c>
      <c r="AA43" s="117">
        <f>AA27+AA29+AA31+AA33+AA35+AA37+AA39+AA41</f>
        <v>0.64410000000000001</v>
      </c>
      <c r="AB43" s="118">
        <f>AB27+AB29+AB31+AB33+AB35+AB37+AB39+AB41</f>
        <v>0.16870000000000002</v>
      </c>
      <c r="AC43" s="538">
        <f>AC27+AC29+AC31+AC33+AC35+AC39+AC37</f>
        <v>112</v>
      </c>
      <c r="AD43" s="117">
        <f>AD27+AD29+AD31+AD33+AD35+AD37+AD39+AD41</f>
        <v>0.29581000000000002</v>
      </c>
      <c r="AE43" s="118">
        <f>AE27+AE29+AE31+AE33+AE35+AE37+AE39+AE41</f>
        <v>9.2869999999999994E-2</v>
      </c>
      <c r="AF43" s="538">
        <f>AF27+AF29+AF31+AF33+AF35+AF39+AF37</f>
        <v>147</v>
      </c>
      <c r="AG43" s="117">
        <f>AG27+AG29+AG31+AG33+AG35+AG37+AG39+AG41</f>
        <v>0.51641000000000004</v>
      </c>
      <c r="AH43" s="118">
        <f>AH27+AH29+AH31+AH33+AH35+AH37+AH39+AH41</f>
        <v>8.2869999999999999E-2</v>
      </c>
      <c r="AI43" s="538">
        <f>AI27+AI29+AI31+AI33+AI35+AI39+AI37</f>
        <v>132</v>
      </c>
      <c r="AJ43" s="117">
        <f>AJ27+AJ29+AJ31+AJ33+AJ35+AJ37+AJ39+AJ41</f>
        <v>0.53010000000000002</v>
      </c>
      <c r="AK43" s="118">
        <f>AK27+AK29+AK31+AK33+AK35+AK37+AK39+AK41</f>
        <v>8.8700000000000001E-2</v>
      </c>
      <c r="AL43" s="538">
        <f>AL27+AL29+AL31+AL33+AL35+AL39+AL37</f>
        <v>135</v>
      </c>
      <c r="AM43" s="117">
        <f>AM27+AM29+AM31+AM33+AM35+AM37+AM39+AM41</f>
        <v>0.64481000000000011</v>
      </c>
      <c r="AN43" s="118">
        <f>AN27+AN29+AN31+AN33+AN35+AN37+AN39+AN41</f>
        <v>0.17287000000000002</v>
      </c>
      <c r="AO43" s="538">
        <f>AO27+AO29+AO31+AO33+AO35+AO39+AO37</f>
        <v>114</v>
      </c>
      <c r="AP43" s="117">
        <f>AP27+AP29+AP31+AP33+AP35+AP37+AP39+AP41</f>
        <v>0.28741</v>
      </c>
      <c r="AQ43" s="118">
        <f>AQ27+AQ29+AQ31+AQ33+AQ35+AQ37+AQ39+AQ41</f>
        <v>7.2870000000000004E-2</v>
      </c>
      <c r="AR43" s="538">
        <f>AR27+AR29+AR31+AR33+AR35+AR39+AR37</f>
        <v>147</v>
      </c>
      <c r="AS43" s="117">
        <f>AS27+AS29+AS31+AS33+AS35+AS37+AS39+AS41</f>
        <v>0.52410000000000001</v>
      </c>
      <c r="AT43" s="118">
        <f>AT27+AT29+AT31+AT33+AT35+AT37+AT39+AT41</f>
        <v>9.8699999999999996E-2</v>
      </c>
      <c r="AU43" s="538">
        <f>AU27+AU29+AU31+AU33+AU35+AU39+AU37</f>
        <v>130</v>
      </c>
      <c r="AV43" s="117">
        <f>AV27+AV29+AV31+AV33+AV35+AV37+AV39+AV41</f>
        <v>0.53081</v>
      </c>
      <c r="AW43" s="118">
        <f>AW27+AW29+AW31+AW33+AW35+AW37+AW39+AW41</f>
        <v>9.2869999999999994E-2</v>
      </c>
      <c r="AX43" s="538">
        <f>AX27+AX29+AX31+AX33+AX35+AX39+AX37</f>
        <v>137</v>
      </c>
      <c r="AY43" s="117">
        <f>AY27+AY29+AY31+AY33+AY35+AY37+AY39+AY41</f>
        <v>0.63641000000000003</v>
      </c>
      <c r="AZ43" s="118">
        <f>AZ27+AZ29+AZ31+AZ33+AZ35+AZ37+AZ39+AZ41</f>
        <v>0.15287000000000001</v>
      </c>
      <c r="BA43" s="538">
        <f>BA27+BA29+BA31+BA33+BA35+BA39+BA37</f>
        <v>114</v>
      </c>
      <c r="BB43" s="117">
        <f>BB27+BB29+BB31+BB33+BB35+BB37+BB39+BB41</f>
        <v>0.29509999999999997</v>
      </c>
      <c r="BC43" s="118">
        <f>BC27+BC29+BC31+BC33+BC35+BC37+BC39+BC41</f>
        <v>8.8700000000000001E-2</v>
      </c>
      <c r="BD43" s="538">
        <f>BD27+BD29+BD31+BD33+BD35+BD39+BD37</f>
        <v>144</v>
      </c>
      <c r="BE43" s="117">
        <f>BE27+BE29+BE31+BE33+BE35+BE37+BE39+BE41</f>
        <v>0.52481</v>
      </c>
      <c r="BF43" s="118">
        <f>BF27+BF29+BF31+BF33+BF35+BF37+BF39+BF41</f>
        <v>0.10287</v>
      </c>
      <c r="BG43" s="538">
        <f>BG27+BG29+BG31+BG33+BG35+BG39+BG37</f>
        <v>132</v>
      </c>
      <c r="BH43" s="117">
        <f>BH27+BH29+BH31+BH33+BH35+BH37+BH39+BH41</f>
        <v>0.52241000000000004</v>
      </c>
      <c r="BI43" s="118">
        <f>BI27+BI29+BI31+BI33+BI35+BI37+BI39+BI41</f>
        <v>7.2870000000000004E-2</v>
      </c>
      <c r="BJ43" s="538">
        <f>BJ27+BJ29+BJ31+BJ33+BJ35+BJ39+BJ37</f>
        <v>137</v>
      </c>
      <c r="BK43" s="117">
        <f>BK27+BK29+BK31+BK33+BK35+BK37+BK39+BK41</f>
        <v>0.64410000000000001</v>
      </c>
      <c r="BL43" s="118">
        <f>BL27+BL29+BL31+BL33+BL35+BL37+BL39+BL41</f>
        <v>0.16870000000000002</v>
      </c>
    </row>
    <row r="44" spans="1:64" ht="17.25" thickBot="1" x14ac:dyDescent="0.3">
      <c r="A44" s="152" t="s">
        <v>67</v>
      </c>
      <c r="B44" s="382"/>
      <c r="C44" s="383"/>
      <c r="D44" s="384"/>
      <c r="E44" s="385"/>
      <c r="F44" s="386"/>
      <c r="G44" s="387"/>
      <c r="H44" s="539">
        <f>H28+H30+H32+H34+H36+H38+H40</f>
        <v>94.302214759926741</v>
      </c>
      <c r="I44" s="389">
        <f>I28+I30+I32+I34+I36+I38+I40+I42</f>
        <v>0.31029999999999996</v>
      </c>
      <c r="J44" s="390">
        <f>J28+J30+J32+J34+J36+J38+J40+J42</f>
        <v>0.14100000000000001</v>
      </c>
      <c r="K44" s="539">
        <f>K28+K30+K32+K34+K36+K38+K40</f>
        <v>93</v>
      </c>
      <c r="L44" s="389">
        <f>L28+L30+L32+L34+L36+L38+L40+L42</f>
        <v>0.32033</v>
      </c>
      <c r="M44" s="390">
        <f>M28+M30+M32+M34+M36+M38+M40+M42</f>
        <v>0.13689999999999999</v>
      </c>
      <c r="N44" s="539">
        <f>N28+N30+N32+N34+N36+N38+N40</f>
        <v>92</v>
      </c>
      <c r="O44" s="389">
        <f>O28+O30+O32+O34+O36+O38+O40+O42</f>
        <v>0.32033</v>
      </c>
      <c r="P44" s="390">
        <f>P28+P30+P32+P34+P36+P38+P40+P42</f>
        <v>0.11989999999999999</v>
      </c>
      <c r="Q44" s="539">
        <f>Q28+Q30+Q32+Q34+Q36+Q38+Q40</f>
        <v>92</v>
      </c>
      <c r="R44" s="389">
        <f>R28+R30+R32+R34+R36+R38+R40+R42</f>
        <v>0.31029999999999996</v>
      </c>
      <c r="S44" s="390">
        <f>S28+S30+S32+S34+S36+S38+S40+S42</f>
        <v>0.14100000000000001</v>
      </c>
      <c r="T44" s="539">
        <f>T28+T30+T32+T34+T36+T38+T40</f>
        <v>99</v>
      </c>
      <c r="U44" s="389">
        <f>U28+U30+U32+U34+U36+U38+U40+U42</f>
        <v>0.32033</v>
      </c>
      <c r="V44" s="390">
        <f>V28+V30+V32+V34+V36+V38+V40+V42</f>
        <v>0.13689999999999999</v>
      </c>
      <c r="W44" s="539">
        <f>W28+W30+W32+W34+W36+W38+W40</f>
        <v>92</v>
      </c>
      <c r="X44" s="389">
        <f>X28+X30+X32+X34+X36+X38+X40+X42</f>
        <v>0.32033</v>
      </c>
      <c r="Y44" s="390">
        <f>Y28+Y30+Y32+Y34+Y36+Y38+Y40+Y42</f>
        <v>0.11989999999999999</v>
      </c>
      <c r="Z44" s="539">
        <f>Z28+Z30+Z32+Z34+Z36+Z38+Z40</f>
        <v>91</v>
      </c>
      <c r="AA44" s="389">
        <f>AA28+AA30+AA32+AA34+AA36+AA38+AA40+AA42</f>
        <v>0.31029999999999996</v>
      </c>
      <c r="AB44" s="390">
        <f>AB28+AB30+AB32+AB34+AB36+AB38+AB40+AB42</f>
        <v>0.14100000000000001</v>
      </c>
      <c r="AC44" s="539">
        <f>AC28+AC30+AC32+AC34+AC36+AC38+AC40</f>
        <v>94</v>
      </c>
      <c r="AD44" s="389">
        <f>AD28+AD30+AD32+AD34+AD36+AD38+AD40+AD42</f>
        <v>0.32033</v>
      </c>
      <c r="AE44" s="390">
        <f>AE28+AE30+AE32+AE34+AE36+AE38+AE40+AE42</f>
        <v>0.13689999999999999</v>
      </c>
      <c r="AF44" s="539">
        <f>AF28+AF30+AF32+AF34+AF36+AF38+AF40</f>
        <v>98</v>
      </c>
      <c r="AG44" s="389">
        <f>AG28+AG30+AG32+AG34+AG36+AG38+AG40+AG42</f>
        <v>0.32033</v>
      </c>
      <c r="AH44" s="390">
        <f>AH28+AH30+AH32+AH34+AH36+AH38+AH40+AH42</f>
        <v>0.11989999999999999</v>
      </c>
      <c r="AI44" s="539">
        <f>AI28+AI30+AI32+AI34+AI36+AI38+AI40</f>
        <v>91</v>
      </c>
      <c r="AJ44" s="389">
        <f>AJ28+AJ30+AJ32+AJ34+AJ36+AJ38+AJ40+AJ42</f>
        <v>0.31029999999999996</v>
      </c>
      <c r="AK44" s="390">
        <f>AK28+AK30+AK32+AK34+AK36+AK38+AK40+AK42</f>
        <v>0.14100000000000001</v>
      </c>
      <c r="AL44" s="539">
        <f>AL28+AL30+AL32+AL34+AL36+AL38+AL40</f>
        <v>93</v>
      </c>
      <c r="AM44" s="389">
        <f>AM28+AM30+AM32+AM34+AM36+AM38+AM40+AM42</f>
        <v>0.32033</v>
      </c>
      <c r="AN44" s="390">
        <f>AN28+AN30+AN32+AN34+AN36+AN38+AN40+AN42</f>
        <v>0.13689999999999999</v>
      </c>
      <c r="AO44" s="539">
        <f>AO28+AO30+AO32+AO34+AO36+AO38+AO40</f>
        <v>93</v>
      </c>
      <c r="AP44" s="389">
        <f>AP28+AP30+AP32+AP34+AP36+AP38+AP40+AP42</f>
        <v>0.32033</v>
      </c>
      <c r="AQ44" s="390">
        <f>AQ28+AQ30+AQ32+AQ34+AQ36+AQ38+AQ40+AQ42</f>
        <v>0.11989999999999999</v>
      </c>
      <c r="AR44" s="539">
        <f>AR28+AR30+AR32+AR34+AR36+AR38+AR40</f>
        <v>97</v>
      </c>
      <c r="AS44" s="389">
        <f>AS28+AS30+AS32+AS34+AS36+AS38+AS40+AS42</f>
        <v>0.31029999999999996</v>
      </c>
      <c r="AT44" s="390">
        <f>AT28+AT30+AT32+AT34+AT36+AT38+AT40+AT42</f>
        <v>0.14100000000000001</v>
      </c>
      <c r="AU44" s="539">
        <f>AU28+AU30+AU32+AU34+AU36+AU38+AU40</f>
        <v>93</v>
      </c>
      <c r="AV44" s="389">
        <f>AV28+AV30+AV32+AV34+AV36+AV38+AV40+AV42</f>
        <v>0.32033</v>
      </c>
      <c r="AW44" s="390">
        <f>AW28+AW30+AW32+AW34+AW36+AW38+AW40+AW42</f>
        <v>0.13689999999999999</v>
      </c>
      <c r="AX44" s="539">
        <f>AX28+AX30+AX32+AX34+AX36+AX38+AX40</f>
        <v>92</v>
      </c>
      <c r="AY44" s="389">
        <f>AY28+AY30+AY32+AY34+AY36+AY38+AY40+AY42</f>
        <v>0.32033</v>
      </c>
      <c r="AZ44" s="390">
        <f>AZ28+AZ30+AZ32+AZ34+AZ36+AZ38+AZ40+AZ42</f>
        <v>0.11989999999999999</v>
      </c>
      <c r="BA44" s="539">
        <f>BA28+BA30+BA32+BA34+BA36+BA38+BA40</f>
        <v>92</v>
      </c>
      <c r="BB44" s="389">
        <f>BB28+BB30+BB32+BB34+BB36+BB38+BB40+BB42</f>
        <v>0.31029999999999996</v>
      </c>
      <c r="BC44" s="390">
        <f>BC28+BC30+BC32+BC34+BC36+BC38+BC40+BC42</f>
        <v>0.14100000000000001</v>
      </c>
      <c r="BD44" s="539">
        <f>BD28+BD30+BD32+BD34+BD36+BD38+BD40</f>
        <v>99</v>
      </c>
      <c r="BE44" s="389">
        <f>BE28+BE30+BE32+BE34+BE36+BE38+BE40+BE42</f>
        <v>0.32033</v>
      </c>
      <c r="BF44" s="390">
        <f>BF28+BF30+BF32+BF34+BF36+BF38+BF40+BF42</f>
        <v>0.13689999999999999</v>
      </c>
      <c r="BG44" s="539">
        <f>BG28+BG30+BG32+BG34+BG36+BG38+BG40</f>
        <v>92</v>
      </c>
      <c r="BH44" s="389">
        <f>BH28+BH30+BH32+BH34+BH36+BH38+BH40+BH42</f>
        <v>0.32033</v>
      </c>
      <c r="BI44" s="390">
        <f>BI28+BI30+BI32+BI34+BI36+BI38+BI40+BI42</f>
        <v>0.11989999999999999</v>
      </c>
      <c r="BJ44" s="539">
        <f>BJ28+BJ30+BJ32+BJ34+BJ36+BJ38+BJ40</f>
        <v>91</v>
      </c>
      <c r="BK44" s="389">
        <f>BK28+BK30+BK32+BK34+BK36+BK38+BK40+BK42</f>
        <v>0.31029999999999996</v>
      </c>
      <c r="BL44" s="390">
        <f>BL28+BL30+BL32+BL34+BL36+BL38+BL40+BL42</f>
        <v>0.14100000000000001</v>
      </c>
    </row>
    <row r="45" spans="1:64" ht="17.25" thickBot="1" x14ac:dyDescent="0.3">
      <c r="A45" s="162" t="s">
        <v>68</v>
      </c>
      <c r="B45" s="316"/>
      <c r="C45" s="391"/>
      <c r="D45" s="392"/>
      <c r="E45" s="393"/>
      <c r="F45" s="392"/>
      <c r="G45" s="393"/>
      <c r="H45" s="540">
        <f t="shared" ref="H45:BL45" si="1">H43+H44</f>
        <v>239.86341348039366</v>
      </c>
      <c r="I45" s="396">
        <f t="shared" si="1"/>
        <v>0.83440000000000003</v>
      </c>
      <c r="J45" s="397">
        <f t="shared" si="1"/>
        <v>0.23970000000000002</v>
      </c>
      <c r="K45" s="540">
        <f t="shared" si="1"/>
        <v>223</v>
      </c>
      <c r="L45" s="396">
        <f t="shared" si="1"/>
        <v>0.85114000000000001</v>
      </c>
      <c r="M45" s="397">
        <f t="shared" si="1"/>
        <v>0.22976999999999997</v>
      </c>
      <c r="N45" s="540">
        <f t="shared" si="1"/>
        <v>229</v>
      </c>
      <c r="O45" s="396">
        <f t="shared" si="1"/>
        <v>0.95674000000000003</v>
      </c>
      <c r="P45" s="397">
        <f t="shared" si="1"/>
        <v>0.27277000000000001</v>
      </c>
      <c r="Q45" s="540">
        <f t="shared" si="1"/>
        <v>206</v>
      </c>
      <c r="R45" s="396">
        <f t="shared" si="1"/>
        <v>0.60539999999999994</v>
      </c>
      <c r="S45" s="397">
        <f t="shared" si="1"/>
        <v>0.22970000000000002</v>
      </c>
      <c r="T45" s="540">
        <f t="shared" si="1"/>
        <v>244</v>
      </c>
      <c r="U45" s="396">
        <f t="shared" si="1"/>
        <v>0.84514</v>
      </c>
      <c r="V45" s="397">
        <f t="shared" si="1"/>
        <v>0.23976999999999998</v>
      </c>
      <c r="W45" s="540">
        <f t="shared" si="1"/>
        <v>224</v>
      </c>
      <c r="X45" s="396">
        <f t="shared" si="1"/>
        <v>0.84274000000000004</v>
      </c>
      <c r="Y45" s="397">
        <f t="shared" si="1"/>
        <v>0.19277</v>
      </c>
      <c r="Z45" s="540">
        <f t="shared" si="1"/>
        <v>228</v>
      </c>
      <c r="AA45" s="396">
        <f t="shared" si="1"/>
        <v>0.95439999999999992</v>
      </c>
      <c r="AB45" s="397">
        <f t="shared" si="1"/>
        <v>0.30970000000000003</v>
      </c>
      <c r="AC45" s="540">
        <f t="shared" si="1"/>
        <v>206</v>
      </c>
      <c r="AD45" s="396">
        <f t="shared" si="1"/>
        <v>0.61614000000000002</v>
      </c>
      <c r="AE45" s="397">
        <f t="shared" si="1"/>
        <v>0.22976999999999997</v>
      </c>
      <c r="AF45" s="540">
        <f t="shared" si="1"/>
        <v>245</v>
      </c>
      <c r="AG45" s="396">
        <f t="shared" si="1"/>
        <v>0.83674000000000004</v>
      </c>
      <c r="AH45" s="397">
        <f t="shared" si="1"/>
        <v>0.20277000000000001</v>
      </c>
      <c r="AI45" s="540">
        <f t="shared" si="1"/>
        <v>223</v>
      </c>
      <c r="AJ45" s="396">
        <f t="shared" si="1"/>
        <v>0.84040000000000004</v>
      </c>
      <c r="AK45" s="397">
        <f t="shared" si="1"/>
        <v>0.22970000000000002</v>
      </c>
      <c r="AL45" s="540">
        <f t="shared" si="1"/>
        <v>228</v>
      </c>
      <c r="AM45" s="396">
        <f t="shared" si="1"/>
        <v>0.96514000000000011</v>
      </c>
      <c r="AN45" s="397">
        <f t="shared" si="1"/>
        <v>0.30976999999999999</v>
      </c>
      <c r="AO45" s="540">
        <f t="shared" si="1"/>
        <v>207</v>
      </c>
      <c r="AP45" s="396">
        <f t="shared" si="1"/>
        <v>0.60773999999999995</v>
      </c>
      <c r="AQ45" s="397">
        <f t="shared" si="1"/>
        <v>0.19277</v>
      </c>
      <c r="AR45" s="540">
        <f t="shared" si="1"/>
        <v>244</v>
      </c>
      <c r="AS45" s="396">
        <f t="shared" si="1"/>
        <v>0.83440000000000003</v>
      </c>
      <c r="AT45" s="397">
        <f t="shared" si="1"/>
        <v>0.23970000000000002</v>
      </c>
      <c r="AU45" s="540">
        <f t="shared" si="1"/>
        <v>223</v>
      </c>
      <c r="AV45" s="396">
        <f t="shared" si="1"/>
        <v>0.85114000000000001</v>
      </c>
      <c r="AW45" s="397">
        <f t="shared" si="1"/>
        <v>0.22976999999999997</v>
      </c>
      <c r="AX45" s="540">
        <f t="shared" si="1"/>
        <v>229</v>
      </c>
      <c r="AY45" s="396">
        <f t="shared" si="1"/>
        <v>0.95674000000000003</v>
      </c>
      <c r="AZ45" s="397">
        <f t="shared" si="1"/>
        <v>0.27277000000000001</v>
      </c>
      <c r="BA45" s="540">
        <f t="shared" si="1"/>
        <v>206</v>
      </c>
      <c r="BB45" s="396">
        <f t="shared" si="1"/>
        <v>0.60539999999999994</v>
      </c>
      <c r="BC45" s="397">
        <f t="shared" si="1"/>
        <v>0.22970000000000002</v>
      </c>
      <c r="BD45" s="540">
        <f t="shared" si="1"/>
        <v>243</v>
      </c>
      <c r="BE45" s="396">
        <f t="shared" si="1"/>
        <v>0.84514</v>
      </c>
      <c r="BF45" s="397">
        <f t="shared" si="1"/>
        <v>0.23976999999999998</v>
      </c>
      <c r="BG45" s="540">
        <f t="shared" si="1"/>
        <v>224</v>
      </c>
      <c r="BH45" s="396">
        <f t="shared" si="1"/>
        <v>0.84274000000000004</v>
      </c>
      <c r="BI45" s="397">
        <f t="shared" si="1"/>
        <v>0.19277</v>
      </c>
      <c r="BJ45" s="540">
        <f t="shared" si="1"/>
        <v>228</v>
      </c>
      <c r="BK45" s="396">
        <f t="shared" si="1"/>
        <v>0.95439999999999992</v>
      </c>
      <c r="BL45" s="397">
        <f t="shared" si="1"/>
        <v>0.30970000000000003</v>
      </c>
    </row>
    <row r="46" spans="1:64" x14ac:dyDescent="0.25">
      <c r="A46" s="398"/>
      <c r="B46" s="305"/>
      <c r="C46" s="399"/>
      <c r="D46" s="400"/>
      <c r="E46" s="401"/>
      <c r="F46" s="400"/>
      <c r="G46" s="401"/>
      <c r="H46" s="402"/>
      <c r="I46" s="400"/>
      <c r="J46" s="400"/>
      <c r="K46" s="402"/>
      <c r="L46" s="400"/>
      <c r="M46" s="400"/>
      <c r="N46" s="402"/>
      <c r="O46" s="400"/>
      <c r="P46" s="400"/>
      <c r="Q46" s="402"/>
      <c r="R46" s="400"/>
      <c r="S46" s="400"/>
      <c r="T46" s="402"/>
      <c r="U46" s="400"/>
      <c r="V46" s="400"/>
      <c r="W46" s="402"/>
      <c r="X46" s="400"/>
      <c r="Y46" s="400"/>
      <c r="Z46" s="402"/>
      <c r="AA46" s="400"/>
      <c r="AB46" s="400"/>
      <c r="AC46" s="402"/>
      <c r="AD46" s="400"/>
      <c r="AE46" s="400"/>
      <c r="AF46" s="402"/>
      <c r="AG46" s="400"/>
      <c r="AH46" s="400"/>
      <c r="AI46" s="402"/>
      <c r="AJ46" s="400"/>
      <c r="AK46" s="400"/>
      <c r="AL46" s="402"/>
      <c r="AM46" s="400"/>
      <c r="AN46" s="400"/>
      <c r="AO46" s="402"/>
      <c r="AP46" s="400"/>
      <c r="AQ46" s="400"/>
      <c r="AR46" s="402"/>
      <c r="AS46" s="400"/>
      <c r="AT46" s="400"/>
      <c r="AU46" s="402"/>
      <c r="AV46" s="400"/>
      <c r="AW46" s="400"/>
      <c r="AX46" s="402"/>
      <c r="AY46" s="400"/>
      <c r="AZ46" s="400"/>
      <c r="BA46" s="402"/>
      <c r="BB46" s="400"/>
      <c r="BC46" s="400"/>
      <c r="BD46" s="402"/>
      <c r="BE46" s="400"/>
      <c r="BF46" s="400"/>
      <c r="BG46" s="402"/>
      <c r="BH46" s="400"/>
      <c r="BI46" s="400"/>
      <c r="BJ46" s="402"/>
      <c r="BK46" s="400"/>
      <c r="BL46" s="400"/>
    </row>
    <row r="47" spans="1:64" ht="17.25" thickBot="1" x14ac:dyDescent="0.3">
      <c r="A47" s="85"/>
      <c r="B47" s="305"/>
      <c r="C47" s="305"/>
      <c r="D47" s="305"/>
      <c r="E47" s="305"/>
      <c r="F47" s="305"/>
      <c r="G47" s="305"/>
      <c r="H47" s="403" t="s">
        <v>69</v>
      </c>
      <c r="I47" s="404"/>
      <c r="J47" s="400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</row>
    <row r="48" spans="1:64" ht="15" customHeight="1" x14ac:dyDescent="0.25">
      <c r="A48" s="1387" t="s">
        <v>35</v>
      </c>
      <c r="B48" s="82" t="s">
        <v>70</v>
      </c>
      <c r="C48" s="83"/>
      <c r="D48" s="83" t="s">
        <v>129</v>
      </c>
      <c r="E48" s="83"/>
      <c r="F48" s="83"/>
      <c r="G48" s="338"/>
      <c r="H48" s="409">
        <v>2.7300000000000001E-2</v>
      </c>
      <c r="I48" s="410" t="s">
        <v>72</v>
      </c>
      <c r="J48" s="411">
        <v>0.13750000000000001</v>
      </c>
      <c r="K48" s="409">
        <v>2.7300000000000001E-2</v>
      </c>
      <c r="L48" s="410" t="s">
        <v>72</v>
      </c>
      <c r="M48" s="411">
        <v>0.13750000000000001</v>
      </c>
      <c r="N48" s="409">
        <v>2.7300000000000001E-2</v>
      </c>
      <c r="O48" s="410" t="s">
        <v>72</v>
      </c>
      <c r="P48" s="411">
        <v>0.13750000000000001</v>
      </c>
      <c r="Q48" s="409">
        <v>2.7300000000000001E-2</v>
      </c>
      <c r="R48" s="410" t="s">
        <v>72</v>
      </c>
      <c r="S48" s="411">
        <v>0.13750000000000001</v>
      </c>
      <c r="T48" s="409">
        <v>2.7300000000000001E-2</v>
      </c>
      <c r="U48" s="410" t="s">
        <v>72</v>
      </c>
      <c r="V48" s="411">
        <v>0.13750000000000001</v>
      </c>
      <c r="W48" s="409">
        <v>2.7300000000000001E-2</v>
      </c>
      <c r="X48" s="410" t="s">
        <v>72</v>
      </c>
      <c r="Y48" s="411">
        <v>0.13750000000000001</v>
      </c>
      <c r="Z48" s="409">
        <v>2.7300000000000001E-2</v>
      </c>
      <c r="AA48" s="410" t="s">
        <v>72</v>
      </c>
      <c r="AB48" s="411">
        <v>0.13750000000000001</v>
      </c>
      <c r="AC48" s="409">
        <v>2.7300000000000001E-2</v>
      </c>
      <c r="AD48" s="410" t="s">
        <v>72</v>
      </c>
      <c r="AE48" s="411">
        <v>0.13750000000000001</v>
      </c>
      <c r="AF48" s="409">
        <v>2.7300000000000001E-2</v>
      </c>
      <c r="AG48" s="410" t="s">
        <v>72</v>
      </c>
      <c r="AH48" s="411">
        <v>0.13750000000000001</v>
      </c>
      <c r="AI48" s="409">
        <v>2.7300000000000001E-2</v>
      </c>
      <c r="AJ48" s="410" t="s">
        <v>72</v>
      </c>
      <c r="AK48" s="411">
        <v>0.13750000000000001</v>
      </c>
      <c r="AL48" s="409">
        <v>2.7300000000000001E-2</v>
      </c>
      <c r="AM48" s="410" t="s">
        <v>72</v>
      </c>
      <c r="AN48" s="411">
        <v>0.13750000000000001</v>
      </c>
      <c r="AO48" s="409">
        <v>2.7300000000000001E-2</v>
      </c>
      <c r="AP48" s="410" t="s">
        <v>72</v>
      </c>
      <c r="AQ48" s="411">
        <v>0.13750000000000001</v>
      </c>
      <c r="AR48" s="409">
        <v>2.7300000000000001E-2</v>
      </c>
      <c r="AS48" s="410" t="s">
        <v>72</v>
      </c>
      <c r="AT48" s="411">
        <v>0.13750000000000001</v>
      </c>
      <c r="AU48" s="409">
        <v>2.7300000000000001E-2</v>
      </c>
      <c r="AV48" s="410" t="s">
        <v>72</v>
      </c>
      <c r="AW48" s="411">
        <v>0.13750000000000001</v>
      </c>
      <c r="AX48" s="409">
        <v>2.7300000000000001E-2</v>
      </c>
      <c r="AY48" s="410" t="s">
        <v>72</v>
      </c>
      <c r="AZ48" s="411">
        <v>0.13750000000000001</v>
      </c>
      <c r="BA48" s="409">
        <v>2.7300000000000001E-2</v>
      </c>
      <c r="BB48" s="410" t="s">
        <v>72</v>
      </c>
      <c r="BC48" s="411">
        <v>0.13750000000000001</v>
      </c>
      <c r="BD48" s="409">
        <v>2.7300000000000001E-2</v>
      </c>
      <c r="BE48" s="410" t="s">
        <v>72</v>
      </c>
      <c r="BF48" s="411">
        <v>0.13750000000000001</v>
      </c>
      <c r="BG48" s="409">
        <v>2.7300000000000001E-2</v>
      </c>
      <c r="BH48" s="410" t="s">
        <v>72</v>
      </c>
      <c r="BI48" s="411">
        <v>0.13750000000000001</v>
      </c>
      <c r="BJ48" s="409">
        <v>2.7300000000000001E-2</v>
      </c>
      <c r="BK48" s="410" t="s">
        <v>72</v>
      </c>
      <c r="BL48" s="411">
        <v>0.13750000000000001</v>
      </c>
    </row>
    <row r="49" spans="1:66" ht="15.75" customHeight="1" thickBot="1" x14ac:dyDescent="0.3">
      <c r="A49" s="1388"/>
      <c r="B49" s="485" t="s">
        <v>73</v>
      </c>
      <c r="C49" s="541"/>
      <c r="D49" s="541" t="s">
        <v>74</v>
      </c>
      <c r="E49" s="541"/>
      <c r="F49" s="541"/>
      <c r="G49" s="314"/>
      <c r="H49" s="415">
        <v>1.2006027967999999E-6</v>
      </c>
      <c r="I49" s="416" t="s">
        <v>72</v>
      </c>
      <c r="J49" s="417">
        <v>3.9512730720000002E-5</v>
      </c>
      <c r="K49" s="415">
        <v>2.9660773792563205E-7</v>
      </c>
      <c r="L49" s="416" t="s">
        <v>72</v>
      </c>
      <c r="M49" s="417">
        <v>5.0217322719999992E-5</v>
      </c>
      <c r="N49" s="415">
        <v>1.2006027967999999E-6</v>
      </c>
      <c r="O49" s="416" t="s">
        <v>72</v>
      </c>
      <c r="P49" s="417">
        <v>3.9512730720000002E-5</v>
      </c>
      <c r="Q49" s="415">
        <v>6.4476279680000006E-7</v>
      </c>
      <c r="R49" s="416" t="s">
        <v>72</v>
      </c>
      <c r="S49" s="417">
        <v>2.0576730719999999E-5</v>
      </c>
      <c r="T49" s="415">
        <v>5.9553918080000005E-7</v>
      </c>
      <c r="U49" s="416" t="s">
        <v>72</v>
      </c>
      <c r="V49" s="417">
        <v>1.9262490719999997E-5</v>
      </c>
      <c r="W49" s="415">
        <v>6.2525414080000012E-7</v>
      </c>
      <c r="X49" s="416" t="s">
        <v>72</v>
      </c>
      <c r="Y49" s="417">
        <v>1.9633578719999999E-5</v>
      </c>
      <c r="Z49" s="415">
        <v>6.4476279680000006E-7</v>
      </c>
      <c r="AA49" s="416" t="s">
        <v>72</v>
      </c>
      <c r="AB49" s="417" t="b">
        <v>0</v>
      </c>
      <c r="AC49" s="415">
        <v>1.5229975008000001E-6</v>
      </c>
      <c r="AD49" s="416" t="s">
        <v>72</v>
      </c>
      <c r="AE49" s="417">
        <v>5.0217322719999992E-5</v>
      </c>
      <c r="AF49" s="415">
        <v>1.2006027967999999E-6</v>
      </c>
      <c r="AG49" s="416" t="s">
        <v>72</v>
      </c>
      <c r="AH49" s="417">
        <v>3.9512730720000002E-5</v>
      </c>
      <c r="AI49" s="415">
        <v>6.4476279680000006E-7</v>
      </c>
      <c r="AJ49" s="416" t="s">
        <v>72</v>
      </c>
      <c r="AK49" s="417">
        <v>2.0576730719999999E-5</v>
      </c>
      <c r="AL49" s="415">
        <v>5.9553918080000005E-7</v>
      </c>
      <c r="AM49" s="416" t="s">
        <v>72</v>
      </c>
      <c r="AN49" s="417">
        <v>1.9262490719999997E-5</v>
      </c>
      <c r="AO49" s="415">
        <v>6.2525414080000012E-7</v>
      </c>
      <c r="AP49" s="416" t="s">
        <v>72</v>
      </c>
      <c r="AQ49" s="417">
        <v>1.9633578719999999E-5</v>
      </c>
      <c r="AR49" s="415">
        <v>6.4476279680000006E-7</v>
      </c>
      <c r="AS49" s="416" t="s">
        <v>72</v>
      </c>
      <c r="AT49" s="417">
        <v>2.0576730719999999E-5</v>
      </c>
      <c r="AU49" s="415">
        <v>1.5229975008000001E-6</v>
      </c>
      <c r="AV49" s="416" t="s">
        <v>72</v>
      </c>
      <c r="AW49" s="417">
        <v>5.0217322719999992E-5</v>
      </c>
      <c r="AX49" s="415">
        <v>1.2006027967999999E-6</v>
      </c>
      <c r="AY49" s="416" t="s">
        <v>72</v>
      </c>
      <c r="AZ49" s="417">
        <v>3.9512730720000002E-5</v>
      </c>
      <c r="BA49" s="415">
        <v>6.4476279680000006E-7</v>
      </c>
      <c r="BB49" s="416" t="s">
        <v>72</v>
      </c>
      <c r="BC49" s="417">
        <v>2.0576730719999999E-5</v>
      </c>
      <c r="BD49" s="415">
        <v>5.9553918080000005E-7</v>
      </c>
      <c r="BE49" s="416" t="s">
        <v>72</v>
      </c>
      <c r="BF49" s="417">
        <v>1.9262490719999997E-5</v>
      </c>
      <c r="BG49" s="415">
        <v>6.2525414080000012E-7</v>
      </c>
      <c r="BH49" s="416" t="s">
        <v>72</v>
      </c>
      <c r="BI49" s="417">
        <v>1.9633578719999999E-5</v>
      </c>
      <c r="BJ49" s="415">
        <v>6.4476279680000006E-7</v>
      </c>
      <c r="BK49" s="416" t="s">
        <v>72</v>
      </c>
      <c r="BL49" s="417">
        <v>2.0576730719999999E-5</v>
      </c>
    </row>
    <row r="50" spans="1:66" ht="13.5" customHeight="1" x14ac:dyDescent="0.25">
      <c r="A50" s="1388"/>
      <c r="B50" s="542" t="s">
        <v>75</v>
      </c>
      <c r="C50" s="543">
        <v>27.3</v>
      </c>
      <c r="D50" s="544"/>
      <c r="E50" s="1375" t="s">
        <v>76</v>
      </c>
      <c r="F50" s="1375"/>
      <c r="G50" s="545">
        <v>137.5</v>
      </c>
      <c r="H50" s="311" t="s">
        <v>77</v>
      </c>
      <c r="I50" s="333"/>
      <c r="J50" s="422">
        <v>69.290000000000006</v>
      </c>
      <c r="K50" s="424" t="s">
        <v>80</v>
      </c>
      <c r="L50" s="405"/>
      <c r="M50" s="424">
        <v>10.52</v>
      </c>
      <c r="N50" s="344" t="s">
        <v>78</v>
      </c>
      <c r="O50" s="333"/>
      <c r="P50" s="422">
        <v>-0.5</v>
      </c>
      <c r="Q50" s="424" t="s">
        <v>79</v>
      </c>
      <c r="R50" s="405"/>
      <c r="S50" s="426">
        <v>7.4</v>
      </c>
      <c r="T50" s="423"/>
      <c r="U50" s="405"/>
      <c r="V50" s="426"/>
      <c r="W50" s="423"/>
      <c r="X50" s="405"/>
      <c r="Y50" s="426"/>
      <c r="Z50" s="423"/>
      <c r="AA50" s="405"/>
      <c r="AB50" s="426"/>
      <c r="AC50" s="423"/>
      <c r="AD50" s="405"/>
      <c r="AE50" s="426"/>
      <c r="AF50" s="423"/>
      <c r="AG50" s="405"/>
      <c r="AH50" s="426"/>
      <c r="AI50" s="423"/>
      <c r="AJ50" s="405"/>
      <c r="AK50" s="426"/>
      <c r="AL50" s="423"/>
      <c r="AM50" s="405"/>
      <c r="AN50" s="426"/>
      <c r="AO50" s="423"/>
      <c r="AP50" s="405"/>
      <c r="AQ50" s="426"/>
      <c r="AR50" s="423"/>
      <c r="AS50" s="405"/>
      <c r="AT50" s="426"/>
      <c r="AU50" s="423"/>
      <c r="AV50" s="405"/>
      <c r="AW50" s="426"/>
      <c r="AX50" s="423"/>
      <c r="AY50" s="405"/>
      <c r="AZ50" s="426"/>
      <c r="BA50" s="423"/>
      <c r="BB50" s="405"/>
      <c r="BC50" s="426"/>
      <c r="BD50" s="423"/>
      <c r="BE50" s="405"/>
      <c r="BF50" s="426"/>
      <c r="BG50" s="423"/>
      <c r="BH50" s="405"/>
      <c r="BI50" s="426"/>
      <c r="BJ50" s="423"/>
      <c r="BK50" s="405"/>
      <c r="BL50" s="426"/>
    </row>
    <row r="51" spans="1:66" ht="13.5" customHeight="1" thickBot="1" x14ac:dyDescent="0.3">
      <c r="A51" s="1388"/>
      <c r="B51" s="349" t="s">
        <v>81</v>
      </c>
      <c r="C51" s="432">
        <v>77.2</v>
      </c>
      <c r="D51" s="86"/>
      <c r="E51" s="546" t="s">
        <v>82</v>
      </c>
      <c r="F51" s="547"/>
      <c r="G51" s="432">
        <v>54.24</v>
      </c>
      <c r="H51" s="349"/>
      <c r="I51" s="432"/>
      <c r="J51" s="433"/>
      <c r="K51" s="424"/>
      <c r="L51" s="424"/>
      <c r="M51" s="424"/>
      <c r="N51" s="349"/>
      <c r="O51" s="432"/>
      <c r="P51" s="433"/>
      <c r="Q51" s="424"/>
      <c r="R51" s="424"/>
      <c r="S51" s="426"/>
      <c r="T51" s="424"/>
      <c r="U51" s="424"/>
      <c r="V51" s="426"/>
      <c r="W51" s="424"/>
      <c r="X51" s="424"/>
      <c r="Y51" s="426"/>
      <c r="Z51" s="424"/>
      <c r="AA51" s="424"/>
      <c r="AB51" s="426"/>
      <c r="AC51" s="424"/>
      <c r="AD51" s="424"/>
      <c r="AE51" s="426"/>
      <c r="AF51" s="424"/>
      <c r="AG51" s="424"/>
      <c r="AH51" s="426"/>
      <c r="AI51" s="424"/>
      <c r="AJ51" s="424"/>
      <c r="AK51" s="426"/>
      <c r="AL51" s="424"/>
      <c r="AM51" s="424"/>
      <c r="AN51" s="426"/>
      <c r="AO51" s="424"/>
      <c r="AP51" s="424"/>
      <c r="AQ51" s="426"/>
      <c r="AR51" s="424"/>
      <c r="AS51" s="424"/>
      <c r="AT51" s="426"/>
      <c r="AU51" s="424"/>
      <c r="AV51" s="424"/>
      <c r="AW51" s="426"/>
      <c r="AX51" s="424"/>
      <c r="AY51" s="424"/>
      <c r="AZ51" s="426"/>
      <c r="BA51" s="424"/>
      <c r="BB51" s="424"/>
      <c r="BC51" s="426"/>
      <c r="BD51" s="424"/>
      <c r="BE51" s="424"/>
      <c r="BF51" s="426"/>
      <c r="BG51" s="424"/>
      <c r="BH51" s="424"/>
      <c r="BI51" s="426"/>
      <c r="BJ51" s="424"/>
      <c r="BK51" s="424"/>
      <c r="BL51" s="426"/>
    </row>
    <row r="52" spans="1:66" ht="15" customHeight="1" thickBot="1" x14ac:dyDescent="0.3">
      <c r="A52" s="1389"/>
      <c r="B52" s="1376" t="s">
        <v>83</v>
      </c>
      <c r="C52" s="1377"/>
      <c r="D52" s="1377"/>
      <c r="E52" s="1377"/>
      <c r="F52" s="1377"/>
      <c r="G52" s="1378"/>
      <c r="H52" s="548">
        <v>0.09</v>
      </c>
      <c r="I52" s="549" t="s">
        <v>72</v>
      </c>
      <c r="J52" s="550">
        <v>9.7000000000000003E-3</v>
      </c>
      <c r="K52" s="548">
        <v>0.10199999999999999</v>
      </c>
      <c r="L52" s="549" t="s">
        <v>72</v>
      </c>
      <c r="M52" s="550">
        <v>9.7000000000000003E-3</v>
      </c>
      <c r="N52" s="548">
        <v>0.09</v>
      </c>
      <c r="O52" s="549" t="s">
        <v>72</v>
      </c>
      <c r="P52" s="550">
        <v>9.7000000000000003E-3</v>
      </c>
      <c r="Q52" s="548">
        <v>0.06</v>
      </c>
      <c r="R52" s="549" t="s">
        <v>72</v>
      </c>
      <c r="S52" s="550">
        <v>9.7000000000000003E-3</v>
      </c>
      <c r="T52" s="548">
        <v>0.06</v>
      </c>
      <c r="U52" s="549" t="s">
        <v>72</v>
      </c>
      <c r="V52" s="550">
        <v>9.7000000000000003E-3</v>
      </c>
      <c r="W52" s="548">
        <v>5.6000000000000001E-2</v>
      </c>
      <c r="X52" s="549" t="s">
        <v>72</v>
      </c>
      <c r="Y52" s="550">
        <v>9.7000000000000003E-3</v>
      </c>
      <c r="Z52" s="548">
        <v>0.06</v>
      </c>
      <c r="AA52" s="549" t="s">
        <v>72</v>
      </c>
      <c r="AB52" s="550">
        <v>9.7000000000000003E-3</v>
      </c>
      <c r="AC52" s="548">
        <v>0.10199999999999999</v>
      </c>
      <c r="AD52" s="549" t="s">
        <v>72</v>
      </c>
      <c r="AE52" s="550">
        <v>9.7000000000000003E-3</v>
      </c>
      <c r="AF52" s="548">
        <v>0.09</v>
      </c>
      <c r="AG52" s="549" t="s">
        <v>72</v>
      </c>
      <c r="AH52" s="550">
        <v>9.7000000000000003E-3</v>
      </c>
      <c r="AI52" s="548">
        <v>0.06</v>
      </c>
      <c r="AJ52" s="549" t="s">
        <v>72</v>
      </c>
      <c r="AK52" s="550">
        <v>9.7000000000000003E-3</v>
      </c>
      <c r="AL52" s="548">
        <v>0.06</v>
      </c>
      <c r="AM52" s="549" t="s">
        <v>72</v>
      </c>
      <c r="AN52" s="550">
        <v>9.7000000000000003E-3</v>
      </c>
      <c r="AO52" s="548">
        <v>5.6000000000000001E-2</v>
      </c>
      <c r="AP52" s="549" t="s">
        <v>72</v>
      </c>
      <c r="AQ52" s="550">
        <v>9.7000000000000003E-3</v>
      </c>
      <c r="AR52" s="548">
        <v>0.06</v>
      </c>
      <c r="AS52" s="549" t="s">
        <v>72</v>
      </c>
      <c r="AT52" s="550">
        <v>9.7000000000000003E-3</v>
      </c>
      <c r="AU52" s="548">
        <v>0.10199999999999999</v>
      </c>
      <c r="AV52" s="549" t="s">
        <v>72</v>
      </c>
      <c r="AW52" s="550">
        <v>9.7000000000000003E-3</v>
      </c>
      <c r="AX52" s="548">
        <v>0.09</v>
      </c>
      <c r="AY52" s="549" t="s">
        <v>72</v>
      </c>
      <c r="AZ52" s="550">
        <v>9.7000000000000003E-3</v>
      </c>
      <c r="BA52" s="548">
        <v>0.06</v>
      </c>
      <c r="BB52" s="549" t="s">
        <v>72</v>
      </c>
      <c r="BC52" s="550">
        <v>9.7000000000000003E-3</v>
      </c>
      <c r="BD52" s="548">
        <v>0.06</v>
      </c>
      <c r="BE52" s="549" t="s">
        <v>72</v>
      </c>
      <c r="BF52" s="550">
        <v>9.7000000000000003E-3</v>
      </c>
      <c r="BG52" s="548">
        <v>5.6000000000000001E-2</v>
      </c>
      <c r="BH52" s="549" t="s">
        <v>72</v>
      </c>
      <c r="BI52" s="550">
        <v>9.7000000000000003E-3</v>
      </c>
      <c r="BJ52" s="548">
        <v>0.06</v>
      </c>
      <c r="BK52" s="549" t="s">
        <v>72</v>
      </c>
      <c r="BL52" s="550">
        <v>9.7000000000000003E-3</v>
      </c>
    </row>
    <row r="53" spans="1:66" x14ac:dyDescent="0.25">
      <c r="A53" s="1372" t="s">
        <v>44</v>
      </c>
      <c r="B53" s="82" t="s">
        <v>70</v>
      </c>
      <c r="C53" s="83"/>
      <c r="D53" s="83" t="s">
        <v>129</v>
      </c>
      <c r="E53" s="83"/>
      <c r="F53" s="83"/>
      <c r="G53" s="83"/>
      <c r="H53" s="551">
        <v>2.35E-2</v>
      </c>
      <c r="I53" s="552" t="s">
        <v>72</v>
      </c>
      <c r="J53" s="553">
        <v>0.13500000000000001</v>
      </c>
      <c r="K53" s="551">
        <v>2.35E-2</v>
      </c>
      <c r="L53" s="552" t="s">
        <v>72</v>
      </c>
      <c r="M53" s="553">
        <v>0.13500000000000001</v>
      </c>
      <c r="N53" s="551">
        <v>2.35E-2</v>
      </c>
      <c r="O53" s="552" t="s">
        <v>72</v>
      </c>
      <c r="P53" s="553">
        <v>0.13500000000000001</v>
      </c>
      <c r="Q53" s="551">
        <v>2.35E-2</v>
      </c>
      <c r="R53" s="552" t="s">
        <v>72</v>
      </c>
      <c r="S53" s="553">
        <v>0.13500000000000001</v>
      </c>
      <c r="T53" s="551">
        <v>2.35E-2</v>
      </c>
      <c r="U53" s="552" t="s">
        <v>72</v>
      </c>
      <c r="V53" s="553">
        <v>0.13500000000000001</v>
      </c>
      <c r="W53" s="551">
        <v>2.35E-2</v>
      </c>
      <c r="X53" s="552" t="s">
        <v>72</v>
      </c>
      <c r="Y53" s="553">
        <v>0.13500000000000001</v>
      </c>
      <c r="Z53" s="551">
        <v>2.35E-2</v>
      </c>
      <c r="AA53" s="552" t="s">
        <v>72</v>
      </c>
      <c r="AB53" s="553">
        <v>0.13500000000000001</v>
      </c>
      <c r="AC53" s="551">
        <v>2.35E-2</v>
      </c>
      <c r="AD53" s="552" t="s">
        <v>72</v>
      </c>
      <c r="AE53" s="553">
        <v>0.13500000000000001</v>
      </c>
      <c r="AF53" s="551">
        <v>2.35E-2</v>
      </c>
      <c r="AG53" s="552" t="s">
        <v>72</v>
      </c>
      <c r="AH53" s="553">
        <v>0.13500000000000001</v>
      </c>
      <c r="AI53" s="551">
        <v>2.35E-2</v>
      </c>
      <c r="AJ53" s="552" t="s">
        <v>72</v>
      </c>
      <c r="AK53" s="553">
        <v>0.13500000000000001</v>
      </c>
      <c r="AL53" s="551">
        <v>2.35E-2</v>
      </c>
      <c r="AM53" s="552" t="s">
        <v>72</v>
      </c>
      <c r="AN53" s="553">
        <v>0.13500000000000001</v>
      </c>
      <c r="AO53" s="551">
        <v>2.35E-2</v>
      </c>
      <c r="AP53" s="552" t="s">
        <v>72</v>
      </c>
      <c r="AQ53" s="553">
        <v>0.13500000000000001</v>
      </c>
      <c r="AR53" s="551">
        <v>2.35E-2</v>
      </c>
      <c r="AS53" s="552" t="s">
        <v>72</v>
      </c>
      <c r="AT53" s="553">
        <v>0.13500000000000001</v>
      </c>
      <c r="AU53" s="551">
        <v>2.35E-2</v>
      </c>
      <c r="AV53" s="552" t="s">
        <v>72</v>
      </c>
      <c r="AW53" s="553">
        <v>0.13500000000000001</v>
      </c>
      <c r="AX53" s="551">
        <v>2.35E-2</v>
      </c>
      <c r="AY53" s="552" t="s">
        <v>72</v>
      </c>
      <c r="AZ53" s="553">
        <v>0.13500000000000001</v>
      </c>
      <c r="BA53" s="551">
        <v>2.35E-2</v>
      </c>
      <c r="BB53" s="552" t="s">
        <v>72</v>
      </c>
      <c r="BC53" s="553">
        <v>0.13500000000000001</v>
      </c>
      <c r="BD53" s="551">
        <v>2.35E-2</v>
      </c>
      <c r="BE53" s="552" t="s">
        <v>72</v>
      </c>
      <c r="BF53" s="553">
        <v>0.13500000000000001</v>
      </c>
      <c r="BG53" s="551">
        <v>2.35E-2</v>
      </c>
      <c r="BH53" s="552" t="s">
        <v>72</v>
      </c>
      <c r="BI53" s="553">
        <v>0.13500000000000001</v>
      </c>
      <c r="BJ53" s="551">
        <v>2.35E-2</v>
      </c>
      <c r="BK53" s="552" t="s">
        <v>72</v>
      </c>
      <c r="BL53" s="553">
        <v>0.13500000000000001</v>
      </c>
    </row>
    <row r="54" spans="1:66" ht="13.5" customHeight="1" thickBot="1" x14ac:dyDescent="0.3">
      <c r="A54" s="1373"/>
      <c r="B54" s="485" t="s">
        <v>73</v>
      </c>
      <c r="C54" s="541"/>
      <c r="D54" s="554" t="s">
        <v>130</v>
      </c>
      <c r="E54" s="541"/>
      <c r="F54" s="541"/>
      <c r="G54" s="332"/>
      <c r="H54" s="555">
        <v>5.8700665760000009E-7</v>
      </c>
      <c r="I54" s="556" t="s">
        <v>72</v>
      </c>
      <c r="J54" s="557">
        <v>2.0029861680000001E-5</v>
      </c>
      <c r="K54" s="555">
        <v>4.9210873760000008E-7</v>
      </c>
      <c r="L54" s="556" t="s">
        <v>72</v>
      </c>
      <c r="M54" s="557">
        <v>1.6877893679999999E-5</v>
      </c>
      <c r="N54" s="555">
        <v>6.2129881759999995E-7</v>
      </c>
      <c r="O54" s="556" t="s">
        <v>72</v>
      </c>
      <c r="P54" s="557">
        <v>2.1250549680000002E-5</v>
      </c>
      <c r="Q54" s="555">
        <v>8.4081529759999999E-7</v>
      </c>
      <c r="R54" s="556" t="s">
        <v>72</v>
      </c>
      <c r="S54" s="557">
        <v>2.906461368E-5</v>
      </c>
      <c r="T54" s="555">
        <v>5.8700665760000009E-7</v>
      </c>
      <c r="U54" s="556" t="s">
        <v>72</v>
      </c>
      <c r="V54" s="557">
        <v>2.0029861680000001E-5</v>
      </c>
      <c r="W54" s="555">
        <v>4.9210873760000008E-7</v>
      </c>
      <c r="X54" s="556" t="s">
        <v>72</v>
      </c>
      <c r="Y54" s="557">
        <v>1.6877893679999999E-5</v>
      </c>
      <c r="Z54" s="555">
        <v>6.2129881759999995E-7</v>
      </c>
      <c r="AA54" s="556" t="s">
        <v>72</v>
      </c>
      <c r="AB54" s="557">
        <v>2.1250549680000002E-5</v>
      </c>
      <c r="AC54" s="555">
        <v>8.4081529759999999E-7</v>
      </c>
      <c r="AD54" s="556" t="s">
        <v>72</v>
      </c>
      <c r="AE54" s="557">
        <v>2.906461368E-5</v>
      </c>
      <c r="AF54" s="555">
        <v>5.8700665760000009E-7</v>
      </c>
      <c r="AG54" s="556" t="s">
        <v>72</v>
      </c>
      <c r="AH54" s="557">
        <v>2.0029861680000001E-5</v>
      </c>
      <c r="AI54" s="555">
        <v>4.9210873760000008E-7</v>
      </c>
      <c r="AJ54" s="556" t="s">
        <v>72</v>
      </c>
      <c r="AK54" s="557">
        <v>1.6877893679999999E-5</v>
      </c>
      <c r="AL54" s="555">
        <v>6.2129881759999995E-7</v>
      </c>
      <c r="AM54" s="556" t="s">
        <v>72</v>
      </c>
      <c r="AN54" s="557">
        <v>2.1250549680000002E-5</v>
      </c>
      <c r="AO54" s="555">
        <v>8.4081529759999999E-7</v>
      </c>
      <c r="AP54" s="556" t="s">
        <v>72</v>
      </c>
      <c r="AQ54" s="557">
        <v>2.906461368E-5</v>
      </c>
      <c r="AR54" s="555">
        <v>5.8700665760000009E-7</v>
      </c>
      <c r="AS54" s="556" t="s">
        <v>72</v>
      </c>
      <c r="AT54" s="557">
        <v>2.0029861680000001E-5</v>
      </c>
      <c r="AU54" s="555">
        <v>4.9210873760000008E-7</v>
      </c>
      <c r="AV54" s="556" t="s">
        <v>72</v>
      </c>
      <c r="AW54" s="557">
        <v>1.6877893679999999E-5</v>
      </c>
      <c r="AX54" s="555">
        <v>6.2129881759999995E-7</v>
      </c>
      <c r="AY54" s="556" t="s">
        <v>72</v>
      </c>
      <c r="AZ54" s="557">
        <v>2.1250549680000002E-5</v>
      </c>
      <c r="BA54" s="555">
        <v>8.4081529759999999E-7</v>
      </c>
      <c r="BB54" s="556" t="s">
        <v>72</v>
      </c>
      <c r="BC54" s="557">
        <v>2.906461368E-5</v>
      </c>
      <c r="BD54" s="555">
        <v>5.8700665760000009E-7</v>
      </c>
      <c r="BE54" s="556" t="s">
        <v>72</v>
      </c>
      <c r="BF54" s="557">
        <v>2.0029861680000001E-5</v>
      </c>
      <c r="BG54" s="555">
        <v>4.9210873760000008E-7</v>
      </c>
      <c r="BH54" s="556" t="s">
        <v>72</v>
      </c>
      <c r="BI54" s="557">
        <v>1.6877893679999999E-5</v>
      </c>
      <c r="BJ54" s="555">
        <v>6.2129881759999995E-7</v>
      </c>
      <c r="BK54" s="556" t="s">
        <v>72</v>
      </c>
      <c r="BL54" s="557">
        <v>2.1250549680000002E-5</v>
      </c>
    </row>
    <row r="55" spans="1:66" x14ac:dyDescent="0.25">
      <c r="A55" s="1373"/>
      <c r="B55" s="558" t="s">
        <v>75</v>
      </c>
      <c r="C55" s="543">
        <v>23.5</v>
      </c>
      <c r="D55" s="544"/>
      <c r="E55" s="1375" t="s">
        <v>76</v>
      </c>
      <c r="F55" s="1375"/>
      <c r="G55" s="559">
        <v>135</v>
      </c>
      <c r="H55" s="560"/>
      <c r="I55" s="561"/>
      <c r="J55" s="562"/>
      <c r="K55" s="563"/>
      <c r="L55" s="564"/>
      <c r="M55" s="565"/>
      <c r="N55" s="566"/>
      <c r="O55" s="561"/>
      <c r="P55" s="562"/>
      <c r="Q55" s="563"/>
      <c r="R55" s="564"/>
      <c r="S55" s="565"/>
      <c r="T55" s="563"/>
      <c r="U55" s="564"/>
      <c r="V55" s="565"/>
      <c r="W55" s="563"/>
      <c r="X55" s="564"/>
      <c r="Y55" s="565"/>
      <c r="Z55" s="563"/>
      <c r="AA55" s="564"/>
      <c r="AB55" s="565"/>
      <c r="AC55" s="563"/>
      <c r="AD55" s="564"/>
      <c r="AE55" s="565"/>
      <c r="AF55" s="563"/>
      <c r="AG55" s="564"/>
      <c r="AH55" s="565"/>
      <c r="AI55" s="563"/>
      <c r="AJ55" s="564"/>
      <c r="AK55" s="565"/>
      <c r="AL55" s="563"/>
      <c r="AM55" s="564"/>
      <c r="AN55" s="565"/>
      <c r="AO55" s="563"/>
      <c r="AP55" s="564"/>
      <c r="AQ55" s="565"/>
      <c r="AR55" s="563"/>
      <c r="AS55" s="564"/>
      <c r="AT55" s="565"/>
      <c r="AU55" s="563"/>
      <c r="AV55" s="564"/>
      <c r="AW55" s="565"/>
      <c r="AX55" s="563"/>
      <c r="AY55" s="564"/>
      <c r="AZ55" s="565"/>
      <c r="BA55" s="563"/>
      <c r="BB55" s="564"/>
      <c r="BC55" s="565"/>
      <c r="BD55" s="563"/>
      <c r="BE55" s="564"/>
      <c r="BF55" s="565"/>
      <c r="BG55" s="563"/>
      <c r="BH55" s="564"/>
      <c r="BI55" s="565"/>
      <c r="BJ55" s="563"/>
      <c r="BK55" s="564"/>
      <c r="BL55" s="565"/>
    </row>
    <row r="56" spans="1:66" ht="17.25" thickBot="1" x14ac:dyDescent="0.3">
      <c r="A56" s="1373"/>
      <c r="B56" s="346" t="s">
        <v>81</v>
      </c>
      <c r="C56" s="424">
        <v>72.900000000000006</v>
      </c>
      <c r="D56" s="305"/>
      <c r="E56" s="546" t="s">
        <v>82</v>
      </c>
      <c r="F56" s="546"/>
      <c r="G56" s="567">
        <v>60.2</v>
      </c>
      <c r="H56" s="427" t="s">
        <v>77</v>
      </c>
      <c r="I56" s="568"/>
      <c r="J56" s="569">
        <v>57.4</v>
      </c>
      <c r="K56" s="503" t="s">
        <v>80</v>
      </c>
      <c r="L56" s="564"/>
      <c r="M56" s="570">
        <v>10.38</v>
      </c>
      <c r="N56" s="427" t="s">
        <v>78</v>
      </c>
      <c r="O56" s="568"/>
      <c r="P56" s="569">
        <v>-0.4</v>
      </c>
      <c r="Q56" s="503" t="s">
        <v>79</v>
      </c>
      <c r="R56" s="564"/>
      <c r="S56" s="565">
        <v>6.9</v>
      </c>
      <c r="T56" s="564"/>
      <c r="U56" s="564"/>
      <c r="V56" s="565"/>
      <c r="W56" s="564"/>
      <c r="X56" s="564"/>
      <c r="Y56" s="565"/>
      <c r="Z56" s="564"/>
      <c r="AA56" s="564"/>
      <c r="AB56" s="565"/>
      <c r="AC56" s="564"/>
      <c r="AD56" s="564"/>
      <c r="AE56" s="565"/>
      <c r="AF56" s="564"/>
      <c r="AG56" s="564"/>
      <c r="AH56" s="565"/>
      <c r="AI56" s="564"/>
      <c r="AJ56" s="564"/>
      <c r="AK56" s="565"/>
      <c r="AL56" s="564"/>
      <c r="AM56" s="564"/>
      <c r="AN56" s="565"/>
      <c r="AO56" s="564"/>
      <c r="AP56" s="564"/>
      <c r="AQ56" s="565"/>
      <c r="AR56" s="564"/>
      <c r="AS56" s="564"/>
      <c r="AT56" s="565"/>
      <c r="AU56" s="564"/>
      <c r="AV56" s="564"/>
      <c r="AW56" s="565"/>
      <c r="AX56" s="564"/>
      <c r="AY56" s="564"/>
      <c r="AZ56" s="565"/>
      <c r="BA56" s="564"/>
      <c r="BB56" s="564"/>
      <c r="BC56" s="565"/>
      <c r="BD56" s="564"/>
      <c r="BE56" s="564"/>
      <c r="BF56" s="565"/>
      <c r="BG56" s="564"/>
      <c r="BH56" s="564"/>
      <c r="BI56" s="565"/>
      <c r="BJ56" s="564"/>
      <c r="BK56" s="564"/>
      <c r="BL56" s="565"/>
    </row>
    <row r="57" spans="1:66" ht="17.25" thickBot="1" x14ac:dyDescent="0.3">
      <c r="A57" s="1374"/>
      <c r="B57" s="1376" t="s">
        <v>83</v>
      </c>
      <c r="C57" s="1377"/>
      <c r="D57" s="1377"/>
      <c r="E57" s="1377"/>
      <c r="F57" s="1377"/>
      <c r="G57" s="1378"/>
      <c r="H57" s="571">
        <f>I13</f>
        <v>0.06</v>
      </c>
      <c r="I57" s="572" t="s">
        <v>72</v>
      </c>
      <c r="J57" s="573">
        <f>J13</f>
        <v>9.7000000000000003E-3</v>
      </c>
      <c r="K57" s="571">
        <f>L13</f>
        <v>5.6000000000000001E-2</v>
      </c>
      <c r="L57" s="572" t="s">
        <v>72</v>
      </c>
      <c r="M57" s="573">
        <f>M13</f>
        <v>9.7000000000000003E-3</v>
      </c>
      <c r="N57" s="571">
        <f>O13</f>
        <v>0.06</v>
      </c>
      <c r="O57" s="572" t="s">
        <v>72</v>
      </c>
      <c r="P57" s="573">
        <f>P13</f>
        <v>1.9699999999999999E-2</v>
      </c>
      <c r="Q57" s="571">
        <f>R13</f>
        <v>7.5999999999999998E-2</v>
      </c>
      <c r="R57" s="572" t="s">
        <v>72</v>
      </c>
      <c r="S57" s="573">
        <f>S13</f>
        <v>9.7000000000000003E-3</v>
      </c>
      <c r="T57" s="571">
        <f>U13</f>
        <v>0.06</v>
      </c>
      <c r="U57" s="572" t="s">
        <v>72</v>
      </c>
      <c r="V57" s="573">
        <f>V13</f>
        <v>9.7000000000000003E-3</v>
      </c>
      <c r="W57" s="571">
        <f>X13</f>
        <v>5.6000000000000001E-2</v>
      </c>
      <c r="X57" s="572" t="s">
        <v>72</v>
      </c>
      <c r="Y57" s="573">
        <f>Y13</f>
        <v>9.7000000000000003E-3</v>
      </c>
      <c r="Z57" s="571">
        <f>AA13</f>
        <v>0.06</v>
      </c>
      <c r="AA57" s="572" t="s">
        <v>72</v>
      </c>
      <c r="AB57" s="573">
        <f>AB13</f>
        <v>1.9699999999999999E-2</v>
      </c>
      <c r="AC57" s="571">
        <f>AD13</f>
        <v>7.5999999999999998E-2</v>
      </c>
      <c r="AD57" s="572" t="s">
        <v>72</v>
      </c>
      <c r="AE57" s="573">
        <f>AE13</f>
        <v>9.7000000000000003E-3</v>
      </c>
      <c r="AF57" s="571">
        <f>AG13</f>
        <v>0.06</v>
      </c>
      <c r="AG57" s="572" t="s">
        <v>72</v>
      </c>
      <c r="AH57" s="573">
        <f>AH13</f>
        <v>9.7000000000000003E-3</v>
      </c>
      <c r="AI57" s="571">
        <f>AJ13</f>
        <v>5.6000000000000001E-2</v>
      </c>
      <c r="AJ57" s="572" t="s">
        <v>72</v>
      </c>
      <c r="AK57" s="573">
        <f>AK13</f>
        <v>9.7000000000000003E-3</v>
      </c>
      <c r="AL57" s="571">
        <f>AM13</f>
        <v>0.06</v>
      </c>
      <c r="AM57" s="572" t="s">
        <v>72</v>
      </c>
      <c r="AN57" s="573">
        <f>AN13</f>
        <v>1.9699999999999999E-2</v>
      </c>
      <c r="AO57" s="571">
        <f>AP13</f>
        <v>7.5999999999999998E-2</v>
      </c>
      <c r="AP57" s="572" t="s">
        <v>72</v>
      </c>
      <c r="AQ57" s="573">
        <f>AQ13</f>
        <v>9.7000000000000003E-3</v>
      </c>
      <c r="AR57" s="571">
        <f>AS13</f>
        <v>0.06</v>
      </c>
      <c r="AS57" s="572" t="s">
        <v>72</v>
      </c>
      <c r="AT57" s="573">
        <f>AT13</f>
        <v>9.7000000000000003E-3</v>
      </c>
      <c r="AU57" s="571">
        <f>AV13</f>
        <v>5.6000000000000001E-2</v>
      </c>
      <c r="AV57" s="572" t="s">
        <v>72</v>
      </c>
      <c r="AW57" s="573">
        <f>AW13</f>
        <v>9.7000000000000003E-3</v>
      </c>
      <c r="AX57" s="571">
        <f>AY13</f>
        <v>0.06</v>
      </c>
      <c r="AY57" s="572" t="s">
        <v>72</v>
      </c>
      <c r="AZ57" s="573">
        <f>AZ13</f>
        <v>1.9699999999999999E-2</v>
      </c>
      <c r="BA57" s="571">
        <f>BB13</f>
        <v>7.5999999999999998E-2</v>
      </c>
      <c r="BB57" s="572" t="s">
        <v>72</v>
      </c>
      <c r="BC57" s="573">
        <f>BC13</f>
        <v>9.7000000000000003E-3</v>
      </c>
      <c r="BD57" s="571">
        <f>BE13</f>
        <v>0.06</v>
      </c>
      <c r="BE57" s="572" t="s">
        <v>72</v>
      </c>
      <c r="BF57" s="573">
        <f>BF13</f>
        <v>9.7000000000000003E-3</v>
      </c>
      <c r="BG57" s="571">
        <f>BH13</f>
        <v>5.6000000000000001E-2</v>
      </c>
      <c r="BH57" s="572" t="s">
        <v>72</v>
      </c>
      <c r="BI57" s="573">
        <f>BI13</f>
        <v>9.7000000000000003E-3</v>
      </c>
      <c r="BJ57" s="571">
        <f>BK13</f>
        <v>0.06</v>
      </c>
      <c r="BK57" s="572" t="s">
        <v>72</v>
      </c>
      <c r="BL57" s="573">
        <f>BL13</f>
        <v>1.9699999999999999E-2</v>
      </c>
    </row>
    <row r="58" spans="1:66" x14ac:dyDescent="0.25">
      <c r="A58" s="451" t="s">
        <v>84</v>
      </c>
      <c r="B58" s="399"/>
      <c r="C58" s="452"/>
      <c r="D58" s="399"/>
      <c r="E58" s="333"/>
      <c r="F58" s="305"/>
      <c r="G58" s="348"/>
      <c r="H58" s="560"/>
      <c r="I58" s="500"/>
      <c r="J58" s="574"/>
      <c r="K58" s="561"/>
      <c r="L58" s="561"/>
      <c r="M58" s="574"/>
      <c r="N58" s="561"/>
      <c r="O58" s="561"/>
      <c r="P58" s="574"/>
      <c r="Q58" s="561"/>
      <c r="R58" s="561"/>
      <c r="S58" s="574"/>
      <c r="T58" s="561"/>
      <c r="U58" s="561"/>
      <c r="V58" s="574"/>
      <c r="W58" s="561"/>
      <c r="X58" s="561"/>
      <c r="Y58" s="574"/>
      <c r="Z58" s="561"/>
      <c r="AA58" s="561"/>
      <c r="AB58" s="574"/>
      <c r="AC58" s="561"/>
      <c r="AD58" s="561"/>
      <c r="AE58" s="574"/>
      <c r="AF58" s="561"/>
      <c r="AG58" s="561"/>
      <c r="AH58" s="574"/>
      <c r="AI58" s="561"/>
      <c r="AJ58" s="561"/>
      <c r="AK58" s="574"/>
      <c r="AL58" s="561"/>
      <c r="AM58" s="561"/>
      <c r="AN58" s="574"/>
      <c r="AO58" s="561"/>
      <c r="AP58" s="561"/>
      <c r="AQ58" s="574"/>
      <c r="AR58" s="561"/>
      <c r="AS58" s="561"/>
      <c r="AT58" s="574"/>
      <c r="AU58" s="561"/>
      <c r="AV58" s="561"/>
      <c r="AW58" s="574"/>
      <c r="AX58" s="561"/>
      <c r="AY58" s="561"/>
      <c r="AZ58" s="574"/>
      <c r="BA58" s="561"/>
      <c r="BB58" s="561"/>
      <c r="BC58" s="574"/>
      <c r="BD58" s="561"/>
      <c r="BE58" s="561"/>
      <c r="BF58" s="574"/>
      <c r="BG58" s="561"/>
      <c r="BH58" s="561"/>
      <c r="BI58" s="574"/>
      <c r="BJ58" s="561"/>
      <c r="BK58" s="561"/>
      <c r="BL58" s="574"/>
    </row>
    <row r="59" spans="1:66" ht="17.25" thickBot="1" x14ac:dyDescent="0.3">
      <c r="A59" s="455" t="s">
        <v>85</v>
      </c>
      <c r="B59" s="456"/>
      <c r="C59" s="457"/>
      <c r="D59" s="456"/>
      <c r="E59" s="86"/>
      <c r="F59" s="456" t="s">
        <v>86</v>
      </c>
      <c r="G59" s="341"/>
      <c r="H59" s="575">
        <f>SUM(H52,H57)</f>
        <v>0.15</v>
      </c>
      <c r="I59" s="576" t="s">
        <v>72</v>
      </c>
      <c r="J59" s="577">
        <f>SUM(J52,J57)</f>
        <v>1.9400000000000001E-2</v>
      </c>
      <c r="K59" s="575">
        <f>SUM(K52,K57)</f>
        <v>0.158</v>
      </c>
      <c r="L59" s="576" t="s">
        <v>72</v>
      </c>
      <c r="M59" s="577">
        <f>SUM(M52,M57)</f>
        <v>1.9400000000000001E-2</v>
      </c>
      <c r="N59" s="575">
        <f>SUM(N52,N57)</f>
        <v>0.15</v>
      </c>
      <c r="O59" s="576" t="s">
        <v>72</v>
      </c>
      <c r="P59" s="577">
        <f>SUM(P52,P57)</f>
        <v>2.9399999999999999E-2</v>
      </c>
      <c r="Q59" s="575">
        <f>SUM(Q52,Q57)</f>
        <v>0.13600000000000001</v>
      </c>
      <c r="R59" s="576" t="s">
        <v>72</v>
      </c>
      <c r="S59" s="577">
        <f>SUM(S52,S57)</f>
        <v>1.9400000000000001E-2</v>
      </c>
      <c r="T59" s="575">
        <f>SUM(T52,T57)</f>
        <v>0.12</v>
      </c>
      <c r="U59" s="576" t="s">
        <v>72</v>
      </c>
      <c r="V59" s="577">
        <f>SUM(V52,V57)</f>
        <v>1.9400000000000001E-2</v>
      </c>
      <c r="W59" s="575">
        <f>SUM(W52,W57)</f>
        <v>0.112</v>
      </c>
      <c r="X59" s="576" t="s">
        <v>72</v>
      </c>
      <c r="Y59" s="577">
        <f>SUM(Y52,Y57)</f>
        <v>1.9400000000000001E-2</v>
      </c>
      <c r="Z59" s="575">
        <f>SUM(Z52,Z57)</f>
        <v>0.12</v>
      </c>
      <c r="AA59" s="576" t="s">
        <v>72</v>
      </c>
      <c r="AB59" s="577">
        <f>SUM(AB52,AB57)</f>
        <v>2.9399999999999999E-2</v>
      </c>
      <c r="AC59" s="575">
        <f>SUM(AC52,AC57)</f>
        <v>0.17799999999999999</v>
      </c>
      <c r="AD59" s="576" t="s">
        <v>72</v>
      </c>
      <c r="AE59" s="577">
        <f>SUM(AE52,AE57)</f>
        <v>1.9400000000000001E-2</v>
      </c>
      <c r="AF59" s="575">
        <f>SUM(AF52,AF57)</f>
        <v>0.15</v>
      </c>
      <c r="AG59" s="576" t="s">
        <v>72</v>
      </c>
      <c r="AH59" s="577">
        <f>SUM(AH52,AH57)</f>
        <v>1.9400000000000001E-2</v>
      </c>
      <c r="AI59" s="575">
        <f>SUM(AI52,AI57)</f>
        <v>0.11599999999999999</v>
      </c>
      <c r="AJ59" s="576" t="s">
        <v>72</v>
      </c>
      <c r="AK59" s="577">
        <f>SUM(AK52,AK57)</f>
        <v>1.9400000000000001E-2</v>
      </c>
      <c r="AL59" s="575">
        <f>SUM(AL52,AL57)</f>
        <v>0.12</v>
      </c>
      <c r="AM59" s="576" t="s">
        <v>72</v>
      </c>
      <c r="AN59" s="577">
        <f>SUM(AN52,AN57)</f>
        <v>2.9399999999999999E-2</v>
      </c>
      <c r="AO59" s="575">
        <f>SUM(AO52,AO57)</f>
        <v>0.13200000000000001</v>
      </c>
      <c r="AP59" s="576" t="s">
        <v>72</v>
      </c>
      <c r="AQ59" s="577">
        <f>SUM(AQ52,AQ57)</f>
        <v>1.9400000000000001E-2</v>
      </c>
      <c r="AR59" s="575">
        <f>SUM(AR52,AR57)</f>
        <v>0.12</v>
      </c>
      <c r="AS59" s="576" t="s">
        <v>72</v>
      </c>
      <c r="AT59" s="577">
        <f>SUM(AT52,AT57)</f>
        <v>1.9400000000000001E-2</v>
      </c>
      <c r="AU59" s="575">
        <f>SUM(AU52,AU57)</f>
        <v>0.158</v>
      </c>
      <c r="AV59" s="576" t="s">
        <v>72</v>
      </c>
      <c r="AW59" s="577">
        <f>SUM(AW52,AW57)</f>
        <v>1.9400000000000001E-2</v>
      </c>
      <c r="AX59" s="575">
        <f>SUM(AX52,AX57)</f>
        <v>0.15</v>
      </c>
      <c r="AY59" s="576" t="s">
        <v>72</v>
      </c>
      <c r="AZ59" s="577">
        <f>SUM(AZ52,AZ57)</f>
        <v>2.9399999999999999E-2</v>
      </c>
      <c r="BA59" s="575">
        <f>SUM(BA52,BA57)</f>
        <v>0.13600000000000001</v>
      </c>
      <c r="BB59" s="576" t="s">
        <v>72</v>
      </c>
      <c r="BC59" s="577">
        <f>SUM(BC52,BC57)</f>
        <v>1.9400000000000001E-2</v>
      </c>
      <c r="BD59" s="575">
        <f>SUM(BD52,BD57)</f>
        <v>0.12</v>
      </c>
      <c r="BE59" s="576" t="s">
        <v>72</v>
      </c>
      <c r="BF59" s="577">
        <f>SUM(BF52,BF57)</f>
        <v>1.9400000000000001E-2</v>
      </c>
      <c r="BG59" s="575">
        <f>SUM(BG52,BG57)</f>
        <v>0.112</v>
      </c>
      <c r="BH59" s="576" t="s">
        <v>72</v>
      </c>
      <c r="BI59" s="577">
        <f>SUM(BI52,BI57)</f>
        <v>1.9400000000000001E-2</v>
      </c>
      <c r="BJ59" s="575">
        <f>SUM(BJ52,BJ57)</f>
        <v>0.12</v>
      </c>
      <c r="BK59" s="576" t="s">
        <v>72</v>
      </c>
      <c r="BL59" s="577">
        <f>SUM(BL52,BL57)</f>
        <v>2.9399999999999999E-2</v>
      </c>
    </row>
    <row r="60" spans="1:66" s="463" customFormat="1" x14ac:dyDescent="0.25">
      <c r="A60" s="461"/>
      <c r="B60" s="461"/>
      <c r="C60" s="461"/>
      <c r="D60" s="461"/>
      <c r="E60" s="461" t="s">
        <v>87</v>
      </c>
      <c r="F60" s="461"/>
      <c r="G60" s="461"/>
      <c r="H60" s="461"/>
      <c r="I60" s="462">
        <f>J59/H59</f>
        <v>0.12933333333333336</v>
      </c>
      <c r="J60" s="461"/>
      <c r="K60" s="461"/>
      <c r="L60" s="462">
        <f>M59/K59</f>
        <v>0.12278481012658228</v>
      </c>
      <c r="M60" s="461"/>
      <c r="N60" s="461"/>
      <c r="O60" s="462">
        <f>P59/N59</f>
        <v>0.19600000000000001</v>
      </c>
      <c r="P60" s="461"/>
      <c r="Q60" s="461"/>
      <c r="R60" s="462">
        <f>S59/Q59</f>
        <v>0.1426470588235294</v>
      </c>
      <c r="S60" s="461"/>
      <c r="T60" s="461"/>
      <c r="U60" s="462">
        <f>V59/T59</f>
        <v>0.16166666666666668</v>
      </c>
      <c r="V60" s="461"/>
      <c r="W60" s="461"/>
      <c r="X60" s="462">
        <f>Y59/W59</f>
        <v>0.17321428571428571</v>
      </c>
      <c r="Y60" s="461"/>
      <c r="Z60" s="461"/>
      <c r="AA60" s="462">
        <f>AB59/Z59</f>
        <v>0.245</v>
      </c>
      <c r="AB60" s="461"/>
      <c r="AC60" s="461"/>
      <c r="AD60" s="462">
        <f>AE59/AC59</f>
        <v>0.10898876404494383</v>
      </c>
      <c r="AE60" s="461"/>
      <c r="AF60" s="461"/>
      <c r="AG60" s="462">
        <f>AH59/AF59</f>
        <v>0.12933333333333336</v>
      </c>
      <c r="AH60" s="461"/>
      <c r="AI60" s="461"/>
      <c r="AJ60" s="462">
        <f>AK59/AI59</f>
        <v>0.16724137931034486</v>
      </c>
      <c r="AK60" s="461"/>
      <c r="AL60" s="461"/>
      <c r="AM60" s="462">
        <f>AN59/AL59</f>
        <v>0.245</v>
      </c>
      <c r="AN60" s="461"/>
      <c r="AO60" s="461"/>
      <c r="AP60" s="462">
        <f>AQ59/AO59</f>
        <v>0.14696969696969697</v>
      </c>
      <c r="AQ60" s="461"/>
      <c r="AR60" s="461"/>
      <c r="AS60" s="462">
        <f>AT59/AR59</f>
        <v>0.16166666666666668</v>
      </c>
      <c r="AT60" s="461"/>
      <c r="AU60" s="461"/>
      <c r="AV60" s="462">
        <f>AW59/AU59</f>
        <v>0.12278481012658228</v>
      </c>
      <c r="AW60" s="461"/>
      <c r="AX60" s="461"/>
      <c r="AY60" s="462">
        <f>AZ59/AX59</f>
        <v>0.19600000000000001</v>
      </c>
      <c r="AZ60" s="461"/>
      <c r="BA60" s="461"/>
      <c r="BB60" s="462">
        <f>BC59/BA59</f>
        <v>0.1426470588235294</v>
      </c>
      <c r="BC60" s="461"/>
      <c r="BD60" s="461"/>
      <c r="BE60" s="462">
        <f>BF59/BD59</f>
        <v>0.16166666666666668</v>
      </c>
      <c r="BF60" s="461"/>
      <c r="BG60" s="461"/>
      <c r="BH60" s="462">
        <f>BI59/BG59</f>
        <v>0.17321428571428571</v>
      </c>
      <c r="BI60" s="461"/>
      <c r="BJ60" s="461"/>
      <c r="BK60" s="462">
        <f>BL59/BJ59</f>
        <v>0.245</v>
      </c>
      <c r="BL60" s="461"/>
      <c r="BN60" s="464"/>
    </row>
    <row r="61" spans="1:66" x14ac:dyDescent="0.25">
      <c r="B61" s="1379" t="s">
        <v>88</v>
      </c>
      <c r="C61" s="1379"/>
      <c r="D61" s="1379"/>
      <c r="E61" s="1379"/>
      <c r="F61" s="1379"/>
      <c r="T61" s="465"/>
      <c r="U61" s="466"/>
    </row>
    <row r="62" spans="1:66" ht="17.25" thickBot="1" x14ac:dyDescent="0.3">
      <c r="T62" s="465"/>
      <c r="U62" s="466"/>
    </row>
    <row r="63" spans="1:66" ht="17.25" thickBot="1" x14ac:dyDescent="0.3">
      <c r="A63" s="1405" t="s">
        <v>5</v>
      </c>
      <c r="B63" s="1406"/>
      <c r="C63" s="1406"/>
      <c r="D63" s="1406"/>
      <c r="E63" s="1406"/>
      <c r="F63" s="1406"/>
      <c r="G63" s="1407"/>
      <c r="H63" s="479"/>
      <c r="I63" s="480" t="s">
        <v>89</v>
      </c>
      <c r="J63" s="481"/>
      <c r="K63" s="479"/>
      <c r="L63" s="480" t="s">
        <v>90</v>
      </c>
      <c r="M63" s="481"/>
      <c r="N63" s="479"/>
      <c r="O63" s="480" t="s">
        <v>91</v>
      </c>
      <c r="P63" s="481"/>
      <c r="Q63" s="479"/>
      <c r="R63" s="480" t="s">
        <v>92</v>
      </c>
      <c r="S63" s="481"/>
      <c r="T63" s="479"/>
      <c r="U63" s="480" t="s">
        <v>93</v>
      </c>
      <c r="V63" s="481"/>
    </row>
    <row r="64" spans="1:66" x14ac:dyDescent="0.25">
      <c r="A64" s="1408" t="s">
        <v>25</v>
      </c>
      <c r="B64" s="1409"/>
      <c r="C64" s="17" t="s">
        <v>26</v>
      </c>
      <c r="D64" s="18"/>
      <c r="E64" s="18"/>
      <c r="F64" s="18"/>
      <c r="G64" s="18"/>
      <c r="H64" s="281" t="s">
        <v>27</v>
      </c>
      <c r="I64" s="282" t="s">
        <v>28</v>
      </c>
      <c r="J64" s="283" t="s">
        <v>29</v>
      </c>
      <c r="K64" s="281" t="s">
        <v>27</v>
      </c>
      <c r="L64" s="282" t="s">
        <v>28</v>
      </c>
      <c r="M64" s="283" t="s">
        <v>29</v>
      </c>
      <c r="N64" s="281" t="s">
        <v>27</v>
      </c>
      <c r="O64" s="282" t="s">
        <v>28</v>
      </c>
      <c r="P64" s="283" t="s">
        <v>29</v>
      </c>
      <c r="Q64" s="281" t="s">
        <v>27</v>
      </c>
      <c r="R64" s="282" t="s">
        <v>28</v>
      </c>
      <c r="S64" s="283" t="s">
        <v>29</v>
      </c>
      <c r="T64" s="281" t="s">
        <v>27</v>
      </c>
      <c r="U64" s="282" t="s">
        <v>28</v>
      </c>
      <c r="V64" s="283" t="s">
        <v>29</v>
      </c>
    </row>
    <row r="65" spans="1:22" ht="17.25" thickBot="1" x14ac:dyDescent="0.3">
      <c r="A65" s="1410" t="s">
        <v>30</v>
      </c>
      <c r="B65" s="1411"/>
      <c r="C65" s="22" t="s">
        <v>31</v>
      </c>
      <c r="D65" s="23"/>
      <c r="E65" s="23"/>
      <c r="F65" s="24"/>
      <c r="G65" s="24"/>
      <c r="H65" s="28" t="s">
        <v>32</v>
      </c>
      <c r="I65" s="29" t="s">
        <v>33</v>
      </c>
      <c r="J65" s="30" t="s">
        <v>97</v>
      </c>
      <c r="K65" s="28" t="s">
        <v>32</v>
      </c>
      <c r="L65" s="29" t="s">
        <v>33</v>
      </c>
      <c r="M65" s="30" t="s">
        <v>97</v>
      </c>
      <c r="N65" s="28" t="s">
        <v>32</v>
      </c>
      <c r="O65" s="29" t="s">
        <v>33</v>
      </c>
      <c r="P65" s="30" t="s">
        <v>97</v>
      </c>
      <c r="Q65" s="28" t="s">
        <v>32</v>
      </c>
      <c r="R65" s="29" t="s">
        <v>33</v>
      </c>
      <c r="S65" s="30" t="s">
        <v>97</v>
      </c>
      <c r="T65" s="28" t="s">
        <v>32</v>
      </c>
      <c r="U65" s="29" t="s">
        <v>33</v>
      </c>
      <c r="V65" s="30" t="s">
        <v>97</v>
      </c>
    </row>
    <row r="66" spans="1:22" x14ac:dyDescent="0.25">
      <c r="A66" s="1395" t="s">
        <v>35</v>
      </c>
      <c r="B66" s="1396"/>
      <c r="C66" s="1387">
        <v>25</v>
      </c>
      <c r="D66" s="1395" t="s">
        <v>37</v>
      </c>
      <c r="E66" s="1396"/>
      <c r="F66" s="311" t="s">
        <v>36</v>
      </c>
      <c r="G66" s="312"/>
      <c r="H66" s="116">
        <v>0</v>
      </c>
      <c r="I66" s="117">
        <v>0</v>
      </c>
      <c r="J66" s="118">
        <v>0</v>
      </c>
      <c r="K66" s="116">
        <v>0</v>
      </c>
      <c r="L66" s="117">
        <v>0</v>
      </c>
      <c r="M66" s="118">
        <v>0</v>
      </c>
      <c r="N66" s="116">
        <v>0</v>
      </c>
      <c r="O66" s="117">
        <v>0</v>
      </c>
      <c r="P66" s="118">
        <v>0</v>
      </c>
      <c r="Q66" s="116">
        <v>0</v>
      </c>
      <c r="R66" s="117">
        <v>0</v>
      </c>
      <c r="S66" s="118">
        <v>0</v>
      </c>
      <c r="T66" s="116">
        <v>0</v>
      </c>
      <c r="U66" s="117">
        <v>0</v>
      </c>
      <c r="V66" s="118">
        <v>0</v>
      </c>
    </row>
    <row r="67" spans="1:22" ht="17.25" thickBot="1" x14ac:dyDescent="0.3">
      <c r="A67" s="1397"/>
      <c r="B67" s="1398"/>
      <c r="C67" s="1388"/>
      <c r="D67" s="1399"/>
      <c r="E67" s="1400"/>
      <c r="F67" s="485" t="s">
        <v>39</v>
      </c>
      <c r="G67" s="314"/>
      <c r="H67" s="486">
        <v>0</v>
      </c>
      <c r="I67" s="487">
        <v>0</v>
      </c>
      <c r="J67" s="488">
        <v>0</v>
      </c>
      <c r="K67" s="486">
        <v>0</v>
      </c>
      <c r="L67" s="487">
        <v>0</v>
      </c>
      <c r="M67" s="488">
        <v>0</v>
      </c>
      <c r="N67" s="486">
        <v>0</v>
      </c>
      <c r="O67" s="487">
        <v>0</v>
      </c>
      <c r="P67" s="488">
        <v>0</v>
      </c>
      <c r="Q67" s="486">
        <v>0</v>
      </c>
      <c r="R67" s="487">
        <v>0</v>
      </c>
      <c r="S67" s="488">
        <v>0</v>
      </c>
      <c r="T67" s="486">
        <v>0</v>
      </c>
      <c r="U67" s="487">
        <v>0</v>
      </c>
      <c r="V67" s="488">
        <v>0</v>
      </c>
    </row>
    <row r="68" spans="1:22" ht="17.25" thickBot="1" x14ac:dyDescent="0.3">
      <c r="A68" s="1397"/>
      <c r="B68" s="1398"/>
      <c r="C68" s="1388"/>
      <c r="D68" s="315" t="s">
        <v>40</v>
      </c>
      <c r="E68" s="316"/>
      <c r="F68" s="316"/>
      <c r="G68" s="317"/>
      <c r="H68" s="578"/>
      <c r="I68" s="53">
        <v>3</v>
      </c>
      <c r="J68" s="579"/>
      <c r="K68" s="578"/>
      <c r="L68" s="53">
        <v>3</v>
      </c>
      <c r="M68" s="579"/>
      <c r="N68" s="578"/>
      <c r="O68" s="53">
        <v>3</v>
      </c>
      <c r="P68" s="579"/>
      <c r="Q68" s="578"/>
      <c r="R68" s="53">
        <v>3</v>
      </c>
      <c r="S68" s="579"/>
      <c r="T68" s="578"/>
      <c r="U68" s="53">
        <v>3</v>
      </c>
      <c r="V68" s="579"/>
    </row>
    <row r="69" spans="1:22" x14ac:dyDescent="0.25">
      <c r="A69" s="1397"/>
      <c r="B69" s="1398"/>
      <c r="C69" s="1388"/>
      <c r="D69" s="1401" t="s">
        <v>41</v>
      </c>
      <c r="E69" s="1402"/>
      <c r="F69" s="318" t="s">
        <v>36</v>
      </c>
      <c r="G69" s="319"/>
      <c r="H69" s="489"/>
      <c r="I69" s="490">
        <v>121</v>
      </c>
      <c r="J69" s="491"/>
      <c r="K69" s="489"/>
      <c r="L69" s="490">
        <v>121</v>
      </c>
      <c r="M69" s="491"/>
      <c r="N69" s="489"/>
      <c r="O69" s="490">
        <v>121</v>
      </c>
      <c r="P69" s="491"/>
      <c r="Q69" s="489"/>
      <c r="R69" s="490">
        <v>121</v>
      </c>
      <c r="S69" s="491"/>
      <c r="T69" s="489"/>
      <c r="U69" s="490">
        <v>121</v>
      </c>
      <c r="V69" s="491"/>
    </row>
    <row r="70" spans="1:22" ht="17.25" thickBot="1" x14ac:dyDescent="0.3">
      <c r="A70" s="1397"/>
      <c r="B70" s="1398"/>
      <c r="C70" s="1388"/>
      <c r="D70" s="1403"/>
      <c r="E70" s="1404"/>
      <c r="F70" s="485" t="s">
        <v>39</v>
      </c>
      <c r="G70" s="314"/>
      <c r="H70" s="492"/>
      <c r="I70" s="493">
        <v>10.3</v>
      </c>
      <c r="J70" s="494"/>
      <c r="K70" s="492"/>
      <c r="L70" s="493">
        <v>10.3</v>
      </c>
      <c r="M70" s="494"/>
      <c r="N70" s="492"/>
      <c r="O70" s="493">
        <v>10.3</v>
      </c>
      <c r="P70" s="494"/>
      <c r="Q70" s="492"/>
      <c r="R70" s="493">
        <v>10.3</v>
      </c>
      <c r="S70" s="494"/>
      <c r="T70" s="492"/>
      <c r="U70" s="493">
        <v>10.3</v>
      </c>
      <c r="V70" s="494"/>
    </row>
    <row r="71" spans="1:22" ht="17.25" thickBot="1" x14ac:dyDescent="0.3">
      <c r="A71" s="1399"/>
      <c r="B71" s="1400"/>
      <c r="C71" s="1389"/>
      <c r="D71" s="315" t="s">
        <v>43</v>
      </c>
      <c r="E71" s="316"/>
      <c r="F71" s="316"/>
      <c r="G71" s="317"/>
      <c r="H71" s="495"/>
      <c r="I71" s="496"/>
      <c r="J71" s="497"/>
      <c r="K71" s="495"/>
      <c r="L71" s="496"/>
      <c r="M71" s="497"/>
      <c r="N71" s="495"/>
      <c r="O71" s="496"/>
      <c r="P71" s="497"/>
      <c r="Q71" s="495"/>
      <c r="R71" s="496"/>
      <c r="S71" s="497"/>
      <c r="T71" s="495"/>
      <c r="U71" s="496"/>
      <c r="V71" s="497"/>
    </row>
    <row r="72" spans="1:22" x14ac:dyDescent="0.25">
      <c r="A72" s="1395" t="s">
        <v>44</v>
      </c>
      <c r="B72" s="1396"/>
      <c r="C72" s="1387">
        <v>25</v>
      </c>
      <c r="D72" s="1395" t="s">
        <v>37</v>
      </c>
      <c r="E72" s="1396"/>
      <c r="F72" s="311" t="s">
        <v>36</v>
      </c>
      <c r="G72" s="312"/>
      <c r="H72" s="116">
        <v>45</v>
      </c>
      <c r="I72" s="117">
        <v>0.17599999999999999</v>
      </c>
      <c r="J72" s="118">
        <v>9.7000000000000003E-3</v>
      </c>
      <c r="K72" s="116">
        <f>K73/10.3</f>
        <v>41.747572815533978</v>
      </c>
      <c r="L72" s="117">
        <v>0.15</v>
      </c>
      <c r="M72" s="118">
        <v>4.1000000000000002E-2</v>
      </c>
      <c r="N72" s="116">
        <f>N73/10.3</f>
        <v>46.601941747572809</v>
      </c>
      <c r="O72" s="117">
        <v>0.17599999999999999</v>
      </c>
      <c r="P72" s="118">
        <v>3.4000000000000002E-2</v>
      </c>
      <c r="Q72" s="116">
        <f>Q73/10.3</f>
        <v>44.660194174757279</v>
      </c>
      <c r="R72" s="117">
        <v>0.156</v>
      </c>
      <c r="S72" s="118">
        <v>3.4000000000000002E-2</v>
      </c>
      <c r="T72" s="116">
        <f>T73/10.3</f>
        <v>41.747572815533978</v>
      </c>
      <c r="U72" s="117">
        <v>0.15</v>
      </c>
      <c r="V72" s="118">
        <v>4.1000000000000002E-2</v>
      </c>
    </row>
    <row r="73" spans="1:22" ht="17.25" thickBot="1" x14ac:dyDescent="0.3">
      <c r="A73" s="1397"/>
      <c r="B73" s="1398"/>
      <c r="C73" s="1388"/>
      <c r="D73" s="1399"/>
      <c r="E73" s="1400"/>
      <c r="F73" s="485" t="s">
        <v>39</v>
      </c>
      <c r="G73" s="314"/>
      <c r="H73" s="486">
        <v>550</v>
      </c>
      <c r="I73" s="487">
        <v>0.04</v>
      </c>
      <c r="J73" s="488">
        <v>0.01</v>
      </c>
      <c r="K73" s="486">
        <v>430</v>
      </c>
      <c r="L73" s="487">
        <v>4.2999999999999997E-2</v>
      </c>
      <c r="M73" s="488">
        <v>5.3999999999999999E-2</v>
      </c>
      <c r="N73" s="486">
        <v>480</v>
      </c>
      <c r="O73" s="487">
        <v>4.3999999999999997E-2</v>
      </c>
      <c r="P73" s="488">
        <v>5.6000000000000001E-2</v>
      </c>
      <c r="Q73" s="486">
        <v>460</v>
      </c>
      <c r="R73" s="487">
        <v>3.4000000000000002E-2</v>
      </c>
      <c r="S73" s="488">
        <v>4.5999999999999999E-2</v>
      </c>
      <c r="T73" s="486">
        <v>430</v>
      </c>
      <c r="U73" s="487">
        <v>4.2999999999999997E-2</v>
      </c>
      <c r="V73" s="488">
        <v>5.3999999999999999E-2</v>
      </c>
    </row>
    <row r="74" spans="1:22" ht="17.25" thickBot="1" x14ac:dyDescent="0.3">
      <c r="A74" s="1397"/>
      <c r="B74" s="1398"/>
      <c r="C74" s="1388"/>
      <c r="D74" s="315" t="s">
        <v>40</v>
      </c>
      <c r="E74" s="316"/>
      <c r="F74" s="316"/>
      <c r="G74" s="317"/>
      <c r="H74" s="578"/>
      <c r="I74" s="53">
        <v>3</v>
      </c>
      <c r="J74" s="579"/>
      <c r="K74" s="578"/>
      <c r="L74" s="53">
        <v>3</v>
      </c>
      <c r="M74" s="579"/>
      <c r="N74" s="578"/>
      <c r="O74" s="53">
        <v>3</v>
      </c>
      <c r="P74" s="579"/>
      <c r="Q74" s="578"/>
      <c r="R74" s="53">
        <v>3</v>
      </c>
      <c r="S74" s="579"/>
      <c r="T74" s="578"/>
      <c r="U74" s="53">
        <v>3</v>
      </c>
      <c r="V74" s="579"/>
    </row>
    <row r="75" spans="1:22" x14ac:dyDescent="0.25">
      <c r="A75" s="1397"/>
      <c r="B75" s="1398"/>
      <c r="C75" s="1388"/>
      <c r="D75" s="1401" t="s">
        <v>41</v>
      </c>
      <c r="E75" s="1402"/>
      <c r="F75" s="318" t="s">
        <v>36</v>
      </c>
      <c r="G75" s="331"/>
      <c r="H75" s="489"/>
      <c r="I75" s="490">
        <v>121</v>
      </c>
      <c r="J75" s="491"/>
      <c r="K75" s="489"/>
      <c r="L75" s="490">
        <v>121</v>
      </c>
      <c r="M75" s="491"/>
      <c r="N75" s="489"/>
      <c r="O75" s="490">
        <v>121</v>
      </c>
      <c r="P75" s="491"/>
      <c r="Q75" s="489"/>
      <c r="R75" s="490">
        <v>121</v>
      </c>
      <c r="S75" s="491"/>
      <c r="T75" s="489"/>
      <c r="U75" s="490">
        <v>121</v>
      </c>
      <c r="V75" s="491"/>
    </row>
    <row r="76" spans="1:22" ht="17.25" thickBot="1" x14ac:dyDescent="0.3">
      <c r="A76" s="1397"/>
      <c r="B76" s="1398"/>
      <c r="C76" s="1388"/>
      <c r="D76" s="1403"/>
      <c r="E76" s="1404"/>
      <c r="F76" s="485" t="s">
        <v>39</v>
      </c>
      <c r="G76" s="498"/>
      <c r="H76" s="492"/>
      <c r="I76" s="493">
        <v>10.3</v>
      </c>
      <c r="J76" s="494"/>
      <c r="K76" s="492"/>
      <c r="L76" s="493">
        <v>10.3</v>
      </c>
      <c r="M76" s="494"/>
      <c r="N76" s="492"/>
      <c r="O76" s="493">
        <v>10.3</v>
      </c>
      <c r="P76" s="494"/>
      <c r="Q76" s="492"/>
      <c r="R76" s="493">
        <v>10.3</v>
      </c>
      <c r="S76" s="494"/>
      <c r="T76" s="492"/>
      <c r="U76" s="493">
        <v>10.3</v>
      </c>
      <c r="V76" s="494"/>
    </row>
    <row r="77" spans="1:22" ht="17.25" thickBot="1" x14ac:dyDescent="0.3">
      <c r="A77" s="1399"/>
      <c r="B77" s="1400"/>
      <c r="C77" s="499"/>
      <c r="D77" s="315" t="s">
        <v>43</v>
      </c>
      <c r="E77" s="316"/>
      <c r="F77" s="316"/>
      <c r="G77" s="317"/>
      <c r="H77" s="500"/>
      <c r="I77" s="501"/>
      <c r="J77" s="502"/>
      <c r="K77" s="500"/>
      <c r="L77" s="501"/>
      <c r="M77" s="502"/>
      <c r="N77" s="500"/>
      <c r="O77" s="501"/>
      <c r="P77" s="502"/>
      <c r="Q77" s="500"/>
      <c r="R77" s="501"/>
      <c r="S77" s="502"/>
      <c r="T77" s="500"/>
      <c r="U77" s="501"/>
      <c r="V77" s="502"/>
    </row>
    <row r="78" spans="1:22" x14ac:dyDescent="0.25">
      <c r="A78" s="1390" t="s">
        <v>45</v>
      </c>
      <c r="B78" s="1391"/>
      <c r="C78" s="81">
        <v>6.3E-2</v>
      </c>
      <c r="D78" s="1390" t="s">
        <v>37</v>
      </c>
      <c r="E78" s="1391"/>
      <c r="F78" s="82" t="s">
        <v>46</v>
      </c>
      <c r="G78" s="338"/>
      <c r="H78" s="116">
        <v>0</v>
      </c>
      <c r="I78" s="117">
        <v>0</v>
      </c>
      <c r="J78" s="118">
        <v>0</v>
      </c>
      <c r="K78" s="116">
        <v>0</v>
      </c>
      <c r="L78" s="117">
        <v>0</v>
      </c>
      <c r="M78" s="118">
        <v>0</v>
      </c>
      <c r="N78" s="116">
        <v>0</v>
      </c>
      <c r="O78" s="117">
        <v>0</v>
      </c>
      <c r="P78" s="118">
        <v>0</v>
      </c>
      <c r="Q78" s="116">
        <v>0</v>
      </c>
      <c r="R78" s="117">
        <v>0</v>
      </c>
      <c r="S78" s="118">
        <v>0</v>
      </c>
      <c r="T78" s="116">
        <v>0</v>
      </c>
      <c r="U78" s="117">
        <v>0</v>
      </c>
      <c r="V78" s="118">
        <v>0</v>
      </c>
    </row>
    <row r="79" spans="1:22" ht="17.25" thickBot="1" x14ac:dyDescent="0.3">
      <c r="A79" s="1392" t="s">
        <v>47</v>
      </c>
      <c r="B79" s="1393"/>
      <c r="C79" s="84">
        <v>6.3E-2</v>
      </c>
      <c r="D79" s="1392" t="s">
        <v>37</v>
      </c>
      <c r="E79" s="1393"/>
      <c r="F79" s="85" t="s">
        <v>46</v>
      </c>
      <c r="G79" s="341"/>
      <c r="H79" s="486">
        <v>10</v>
      </c>
      <c r="I79" s="487">
        <v>0.01</v>
      </c>
      <c r="J79" s="488">
        <v>0.02</v>
      </c>
      <c r="K79" s="486">
        <v>10</v>
      </c>
      <c r="L79" s="487">
        <v>0.01</v>
      </c>
      <c r="M79" s="488">
        <v>0.02</v>
      </c>
      <c r="N79" s="486">
        <v>10</v>
      </c>
      <c r="O79" s="487">
        <v>0.01</v>
      </c>
      <c r="P79" s="488">
        <v>0.02</v>
      </c>
      <c r="Q79" s="486">
        <v>10</v>
      </c>
      <c r="R79" s="487">
        <v>0.01</v>
      </c>
      <c r="S79" s="488">
        <v>0.02</v>
      </c>
      <c r="T79" s="486">
        <v>10</v>
      </c>
      <c r="U79" s="487">
        <v>0.01</v>
      </c>
      <c r="V79" s="488">
        <v>0.02</v>
      </c>
    </row>
    <row r="80" spans="1:22" x14ac:dyDescent="0.25">
      <c r="A80" s="311"/>
      <c r="B80" s="333"/>
      <c r="C80" s="333"/>
      <c r="D80" s="311"/>
      <c r="E80" s="333"/>
      <c r="F80" s="82" t="s">
        <v>36</v>
      </c>
      <c r="G80" s="338"/>
      <c r="H80" s="116">
        <f t="shared" ref="H80:V81" si="2">H66+H72</f>
        <v>45</v>
      </c>
      <c r="I80" s="117">
        <f t="shared" si="2"/>
        <v>0.17599999999999999</v>
      </c>
      <c r="J80" s="118">
        <f t="shared" si="2"/>
        <v>9.7000000000000003E-3</v>
      </c>
      <c r="K80" s="116">
        <f t="shared" si="2"/>
        <v>41.747572815533978</v>
      </c>
      <c r="L80" s="117">
        <f t="shared" si="2"/>
        <v>0.15</v>
      </c>
      <c r="M80" s="118">
        <f t="shared" si="2"/>
        <v>4.1000000000000002E-2</v>
      </c>
      <c r="N80" s="116">
        <f t="shared" si="2"/>
        <v>46.601941747572809</v>
      </c>
      <c r="O80" s="117">
        <f t="shared" si="2"/>
        <v>0.17599999999999999</v>
      </c>
      <c r="P80" s="118">
        <f t="shared" si="2"/>
        <v>3.4000000000000002E-2</v>
      </c>
      <c r="Q80" s="116">
        <f t="shared" si="2"/>
        <v>44.660194174757279</v>
      </c>
      <c r="R80" s="117">
        <f t="shared" si="2"/>
        <v>0.156</v>
      </c>
      <c r="S80" s="118">
        <f t="shared" si="2"/>
        <v>3.4000000000000002E-2</v>
      </c>
      <c r="T80" s="116">
        <f t="shared" si="2"/>
        <v>41.747572815533978</v>
      </c>
      <c r="U80" s="117">
        <f t="shared" si="2"/>
        <v>0.15</v>
      </c>
      <c r="V80" s="118">
        <f t="shared" si="2"/>
        <v>4.1000000000000002E-2</v>
      </c>
    </row>
    <row r="81" spans="1:22" ht="17.25" thickBot="1" x14ac:dyDescent="0.3">
      <c r="A81" s="85"/>
      <c r="B81" s="86"/>
      <c r="C81" s="86"/>
      <c r="D81" s="85"/>
      <c r="E81" s="86"/>
      <c r="F81" s="85" t="s">
        <v>39</v>
      </c>
      <c r="G81" s="341"/>
      <c r="H81" s="138">
        <f t="shared" si="2"/>
        <v>550</v>
      </c>
      <c r="I81" s="139">
        <f t="shared" si="2"/>
        <v>0.04</v>
      </c>
      <c r="J81" s="140">
        <f t="shared" si="2"/>
        <v>0.01</v>
      </c>
      <c r="K81" s="138">
        <f t="shared" si="2"/>
        <v>430</v>
      </c>
      <c r="L81" s="139">
        <f t="shared" si="2"/>
        <v>4.2999999999999997E-2</v>
      </c>
      <c r="M81" s="140">
        <f t="shared" si="2"/>
        <v>5.3999999999999999E-2</v>
      </c>
      <c r="N81" s="138">
        <f t="shared" si="2"/>
        <v>480</v>
      </c>
      <c r="O81" s="139">
        <f t="shared" si="2"/>
        <v>4.3999999999999997E-2</v>
      </c>
      <c r="P81" s="140">
        <f t="shared" si="2"/>
        <v>5.6000000000000001E-2</v>
      </c>
      <c r="Q81" s="138">
        <f t="shared" si="2"/>
        <v>460</v>
      </c>
      <c r="R81" s="139">
        <f t="shared" si="2"/>
        <v>3.4000000000000002E-2</v>
      </c>
      <c r="S81" s="140">
        <f t="shared" si="2"/>
        <v>4.5999999999999999E-2</v>
      </c>
      <c r="T81" s="138">
        <f t="shared" si="2"/>
        <v>430</v>
      </c>
      <c r="U81" s="139">
        <f t="shared" si="2"/>
        <v>4.2999999999999997E-2</v>
      </c>
      <c r="V81" s="140">
        <f t="shared" si="2"/>
        <v>5.3999999999999999E-2</v>
      </c>
    </row>
    <row r="82" spans="1:22" x14ac:dyDescent="0.25">
      <c r="A82" s="503"/>
      <c r="B82" s="446"/>
      <c r="C82" s="447"/>
      <c r="D82" s="503"/>
      <c r="E82" s="1394"/>
      <c r="F82" s="1394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</row>
    <row r="83" spans="1:22" ht="17.25" thickBot="1" x14ac:dyDescent="0.3">
      <c r="A83" s="503"/>
      <c r="B83" s="446"/>
      <c r="C83" s="447"/>
      <c r="D83" s="503"/>
      <c r="E83" s="504"/>
      <c r="F83" s="504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</row>
    <row r="84" spans="1:22" x14ac:dyDescent="0.25">
      <c r="A84" s="505" t="s">
        <v>62</v>
      </c>
      <c r="B84" s="506"/>
      <c r="C84" s="507"/>
      <c r="D84" s="508" t="s">
        <v>98</v>
      </c>
      <c r="E84" s="509"/>
      <c r="F84" s="510" t="s">
        <v>99</v>
      </c>
      <c r="G84" s="511"/>
      <c r="H84" s="1381" t="s">
        <v>89</v>
      </c>
      <c r="I84" s="1382"/>
      <c r="J84" s="1382"/>
      <c r="K84" s="1381" t="s">
        <v>90</v>
      </c>
      <c r="L84" s="1382"/>
      <c r="M84" s="1382"/>
      <c r="N84" s="1381" t="s">
        <v>91</v>
      </c>
      <c r="O84" s="1382"/>
      <c r="P84" s="1382"/>
      <c r="Q84" s="1381" t="s">
        <v>92</v>
      </c>
      <c r="R84" s="1382"/>
      <c r="S84" s="1382"/>
      <c r="T84" s="1381" t="s">
        <v>93</v>
      </c>
      <c r="U84" s="1382"/>
      <c r="V84" s="1385"/>
    </row>
    <row r="85" spans="1:22" ht="17.25" thickBot="1" x14ac:dyDescent="0.3">
      <c r="A85" s="85"/>
      <c r="B85" s="456"/>
      <c r="C85" s="512"/>
      <c r="D85" s="513" t="s">
        <v>100</v>
      </c>
      <c r="E85" s="514" t="s">
        <v>101</v>
      </c>
      <c r="F85" s="514" t="s">
        <v>100</v>
      </c>
      <c r="G85" s="515" t="s">
        <v>101</v>
      </c>
      <c r="H85" s="1383"/>
      <c r="I85" s="1384"/>
      <c r="J85" s="1384"/>
      <c r="K85" s="1383"/>
      <c r="L85" s="1384"/>
      <c r="M85" s="1384"/>
      <c r="N85" s="1383"/>
      <c r="O85" s="1384"/>
      <c r="P85" s="1384"/>
      <c r="Q85" s="1383"/>
      <c r="R85" s="1384"/>
      <c r="S85" s="1384"/>
      <c r="T85" s="1383"/>
      <c r="U85" s="1384"/>
      <c r="V85" s="1386"/>
    </row>
    <row r="86" spans="1:22" x14ac:dyDescent="0.25">
      <c r="A86" s="516">
        <v>1</v>
      </c>
      <c r="B86" s="517" t="s">
        <v>113</v>
      </c>
      <c r="C86" s="518"/>
      <c r="D86" s="519"/>
      <c r="E86" s="520"/>
      <c r="F86" s="521"/>
      <c r="G86" s="522"/>
      <c r="H86" s="523">
        <v>77</v>
      </c>
      <c r="I86" s="127">
        <v>0.121</v>
      </c>
      <c r="J86" s="128">
        <v>0.04</v>
      </c>
      <c r="K86" s="523">
        <v>100</v>
      </c>
      <c r="L86" s="127">
        <v>0.21</v>
      </c>
      <c r="M86" s="128">
        <v>0.04</v>
      </c>
      <c r="N86" s="523">
        <v>90</v>
      </c>
      <c r="O86" s="127">
        <v>0.21</v>
      </c>
      <c r="P86" s="128">
        <v>0.04</v>
      </c>
      <c r="Q86" s="523">
        <v>110</v>
      </c>
      <c r="R86" s="127">
        <v>0.23</v>
      </c>
      <c r="S86" s="128">
        <v>0.04</v>
      </c>
      <c r="T86" s="523">
        <v>77</v>
      </c>
      <c r="U86" s="127">
        <v>0.121</v>
      </c>
      <c r="V86" s="128">
        <v>0.04</v>
      </c>
    </row>
    <row r="87" spans="1:22" x14ac:dyDescent="0.25">
      <c r="A87" s="313">
        <v>2</v>
      </c>
      <c r="B87" s="517" t="s">
        <v>114</v>
      </c>
      <c r="C87" s="524"/>
      <c r="D87" s="525"/>
      <c r="E87" s="526"/>
      <c r="F87" s="527"/>
      <c r="G87" s="528"/>
      <c r="H87" s="523">
        <v>63</v>
      </c>
      <c r="I87" s="127">
        <v>0.15</v>
      </c>
      <c r="J87" s="128">
        <v>0.04</v>
      </c>
      <c r="K87" s="523">
        <v>70</v>
      </c>
      <c r="L87" s="127">
        <v>0.15</v>
      </c>
      <c r="M87" s="128">
        <v>0.04</v>
      </c>
      <c r="N87" s="523">
        <v>60</v>
      </c>
      <c r="O87" s="127">
        <v>0.15</v>
      </c>
      <c r="P87" s="128">
        <v>0.04</v>
      </c>
      <c r="Q87" s="523">
        <v>65</v>
      </c>
      <c r="R87" s="127">
        <v>0.15</v>
      </c>
      <c r="S87" s="128">
        <v>0.04</v>
      </c>
      <c r="T87" s="523">
        <v>63</v>
      </c>
      <c r="U87" s="127">
        <v>0.15</v>
      </c>
      <c r="V87" s="128">
        <v>0.04</v>
      </c>
    </row>
    <row r="88" spans="1:22" x14ac:dyDescent="0.25">
      <c r="A88" s="516">
        <v>3</v>
      </c>
      <c r="B88" s="529" t="s">
        <v>115</v>
      </c>
      <c r="C88" s="524"/>
      <c r="D88" s="525"/>
      <c r="E88" s="526"/>
      <c r="F88" s="527"/>
      <c r="G88" s="528"/>
      <c r="H88" s="523">
        <v>15</v>
      </c>
      <c r="I88" s="368">
        <v>0.05</v>
      </c>
      <c r="J88" s="369">
        <v>0.01</v>
      </c>
      <c r="K88" s="523">
        <v>20</v>
      </c>
      <c r="L88" s="127">
        <v>0.12</v>
      </c>
      <c r="M88" s="128">
        <v>1.4999999999999999E-2</v>
      </c>
      <c r="N88" s="523">
        <v>18</v>
      </c>
      <c r="O88" s="368">
        <v>0.123</v>
      </c>
      <c r="P88" s="369">
        <v>0.01</v>
      </c>
      <c r="Q88" s="523">
        <v>10</v>
      </c>
      <c r="R88" s="368">
        <v>0.17</v>
      </c>
      <c r="S88" s="369">
        <v>0.05</v>
      </c>
      <c r="T88" s="523">
        <v>15</v>
      </c>
      <c r="U88" s="368">
        <v>0.05</v>
      </c>
      <c r="V88" s="369">
        <v>0.01</v>
      </c>
    </row>
    <row r="89" spans="1:22" x14ac:dyDescent="0.25">
      <c r="A89" s="313">
        <v>4</v>
      </c>
      <c r="B89" s="529" t="s">
        <v>116</v>
      </c>
      <c r="C89" s="524"/>
      <c r="D89" s="525"/>
      <c r="E89" s="526"/>
      <c r="F89" s="527"/>
      <c r="G89" s="528"/>
      <c r="H89" s="523">
        <v>10</v>
      </c>
      <c r="I89" s="127">
        <v>0.02</v>
      </c>
      <c r="J89" s="128">
        <v>0.01</v>
      </c>
      <c r="K89" s="523">
        <v>10</v>
      </c>
      <c r="L89" s="127">
        <v>0.02</v>
      </c>
      <c r="M89" s="128">
        <v>0.01</v>
      </c>
      <c r="N89" s="523">
        <v>10</v>
      </c>
      <c r="O89" s="127">
        <v>0.02</v>
      </c>
      <c r="P89" s="128">
        <v>0.01</v>
      </c>
      <c r="Q89" s="523">
        <v>10</v>
      </c>
      <c r="R89" s="127">
        <v>0.02</v>
      </c>
      <c r="S89" s="128">
        <v>0.01</v>
      </c>
      <c r="T89" s="523">
        <v>10</v>
      </c>
      <c r="U89" s="127">
        <v>0.02</v>
      </c>
      <c r="V89" s="128">
        <v>0.01</v>
      </c>
    </row>
    <row r="90" spans="1:22" x14ac:dyDescent="0.25">
      <c r="A90" s="516">
        <v>5</v>
      </c>
      <c r="B90" s="529" t="s">
        <v>117</v>
      </c>
      <c r="C90" s="524"/>
      <c r="D90" s="525"/>
      <c r="E90" s="526"/>
      <c r="F90" s="527"/>
      <c r="G90" s="528"/>
      <c r="H90" s="523">
        <v>3</v>
      </c>
      <c r="I90" s="127">
        <v>6.4810000000000006E-2</v>
      </c>
      <c r="J90" s="128">
        <v>3.2870000000000003E-2</v>
      </c>
      <c r="K90" s="523">
        <v>5</v>
      </c>
      <c r="L90" s="127">
        <v>5.6410000000000002E-2</v>
      </c>
      <c r="M90" s="128">
        <v>1.2869999999999999E-2</v>
      </c>
      <c r="N90" s="523">
        <v>5</v>
      </c>
      <c r="O90" s="127">
        <v>6.4100000000000004E-2</v>
      </c>
      <c r="P90" s="128">
        <v>2.87E-2</v>
      </c>
      <c r="Q90" s="523">
        <v>3</v>
      </c>
      <c r="R90" s="127">
        <v>6.4810000000000006E-2</v>
      </c>
      <c r="S90" s="128">
        <v>3.2870000000000003E-2</v>
      </c>
      <c r="T90" s="523">
        <v>5</v>
      </c>
      <c r="U90" s="127">
        <v>5.6410000000000002E-2</v>
      </c>
      <c r="V90" s="128">
        <v>1.2869999999999999E-2</v>
      </c>
    </row>
    <row r="91" spans="1:22" x14ac:dyDescent="0.25">
      <c r="A91" s="313">
        <v>6</v>
      </c>
      <c r="B91" s="529" t="s">
        <v>118</v>
      </c>
      <c r="C91" s="524"/>
      <c r="D91" s="525"/>
      <c r="E91" s="526"/>
      <c r="F91" s="527"/>
      <c r="G91" s="528"/>
      <c r="H91" s="523">
        <v>6</v>
      </c>
      <c r="I91" s="127">
        <v>4.333E-2</v>
      </c>
      <c r="J91" s="128">
        <v>7.4899999999999994E-2</v>
      </c>
      <c r="K91" s="523">
        <v>5</v>
      </c>
      <c r="L91" s="127">
        <v>4.333E-2</v>
      </c>
      <c r="M91" s="128">
        <v>5.79E-2</v>
      </c>
      <c r="N91" s="523">
        <v>4</v>
      </c>
      <c r="O91" s="127">
        <v>3.3300000000000003E-2</v>
      </c>
      <c r="P91" s="128">
        <v>7.9000000000000001E-2</v>
      </c>
      <c r="Q91" s="523">
        <v>6</v>
      </c>
      <c r="R91" s="127">
        <v>4.333E-2</v>
      </c>
      <c r="S91" s="128">
        <v>7.4899999999999994E-2</v>
      </c>
      <c r="T91" s="523">
        <v>5</v>
      </c>
      <c r="U91" s="127">
        <v>4.333E-2</v>
      </c>
      <c r="V91" s="128">
        <v>5.79E-2</v>
      </c>
    </row>
    <row r="92" spans="1:22" x14ac:dyDescent="0.25">
      <c r="A92" s="516">
        <v>7</v>
      </c>
      <c r="B92" s="529" t="s">
        <v>119</v>
      </c>
      <c r="C92" s="524"/>
      <c r="D92" s="525"/>
      <c r="E92" s="526"/>
      <c r="F92" s="527"/>
      <c r="G92" s="528"/>
      <c r="H92" s="530">
        <v>0</v>
      </c>
      <c r="I92" s="368">
        <v>0</v>
      </c>
      <c r="J92" s="369">
        <v>0</v>
      </c>
      <c r="K92" s="530">
        <v>0</v>
      </c>
      <c r="L92" s="368">
        <v>0</v>
      </c>
      <c r="M92" s="369">
        <v>0</v>
      </c>
      <c r="N92" s="530">
        <v>0</v>
      </c>
      <c r="O92" s="368">
        <v>0</v>
      </c>
      <c r="P92" s="369">
        <v>0</v>
      </c>
      <c r="Q92" s="530">
        <v>0</v>
      </c>
      <c r="R92" s="368">
        <v>0</v>
      </c>
      <c r="S92" s="369">
        <v>0</v>
      </c>
      <c r="T92" s="530">
        <v>0</v>
      </c>
      <c r="U92" s="368">
        <v>0</v>
      </c>
      <c r="V92" s="369">
        <v>0</v>
      </c>
    </row>
    <row r="93" spans="1:22" x14ac:dyDescent="0.25">
      <c r="A93" s="313">
        <v>8</v>
      </c>
      <c r="B93" s="529" t="s">
        <v>120</v>
      </c>
      <c r="C93" s="524"/>
      <c r="D93" s="525"/>
      <c r="E93" s="526"/>
      <c r="F93" s="527"/>
      <c r="G93" s="528"/>
      <c r="H93" s="530">
        <v>0</v>
      </c>
      <c r="I93" s="368">
        <v>0</v>
      </c>
      <c r="J93" s="369">
        <v>0</v>
      </c>
      <c r="K93" s="530">
        <v>0</v>
      </c>
      <c r="L93" s="368">
        <v>0</v>
      </c>
      <c r="M93" s="369">
        <v>0</v>
      </c>
      <c r="N93" s="530">
        <v>0</v>
      </c>
      <c r="O93" s="368">
        <v>0</v>
      </c>
      <c r="P93" s="369">
        <v>0</v>
      </c>
      <c r="Q93" s="530">
        <v>0</v>
      </c>
      <c r="R93" s="368">
        <v>0</v>
      </c>
      <c r="S93" s="369">
        <v>0</v>
      </c>
      <c r="T93" s="530">
        <v>0</v>
      </c>
      <c r="U93" s="368">
        <v>0</v>
      </c>
      <c r="V93" s="369">
        <v>0</v>
      </c>
    </row>
    <row r="94" spans="1:22" x14ac:dyDescent="0.25">
      <c r="A94" s="516">
        <v>9</v>
      </c>
      <c r="B94" s="529" t="s">
        <v>121</v>
      </c>
      <c r="C94" s="524"/>
      <c r="D94" s="525"/>
      <c r="E94" s="526"/>
      <c r="F94" s="527"/>
      <c r="G94" s="528"/>
      <c r="H94" s="530">
        <v>2</v>
      </c>
      <c r="I94" s="368">
        <v>0.01</v>
      </c>
      <c r="J94" s="369">
        <v>0</v>
      </c>
      <c r="K94" s="530">
        <v>1</v>
      </c>
      <c r="L94" s="368">
        <v>0.01</v>
      </c>
      <c r="M94" s="369">
        <v>0</v>
      </c>
      <c r="N94" s="530">
        <v>1</v>
      </c>
      <c r="O94" s="368">
        <v>0.01</v>
      </c>
      <c r="P94" s="369">
        <v>0</v>
      </c>
      <c r="Q94" s="530">
        <v>2</v>
      </c>
      <c r="R94" s="368">
        <v>0.01</v>
      </c>
      <c r="S94" s="369">
        <v>0</v>
      </c>
      <c r="T94" s="530">
        <v>2</v>
      </c>
      <c r="U94" s="368">
        <v>0.01</v>
      </c>
      <c r="V94" s="369">
        <v>0</v>
      </c>
    </row>
    <row r="95" spans="1:22" x14ac:dyDescent="0.25">
      <c r="A95" s="313">
        <v>10</v>
      </c>
      <c r="B95" s="529" t="s">
        <v>122</v>
      </c>
      <c r="C95" s="524"/>
      <c r="D95" s="525"/>
      <c r="E95" s="526"/>
      <c r="F95" s="527"/>
      <c r="G95" s="528"/>
      <c r="H95" s="530">
        <v>3</v>
      </c>
      <c r="I95" s="368">
        <v>5.0000000000000001E-3</v>
      </c>
      <c r="J95" s="369">
        <v>2E-3</v>
      </c>
      <c r="K95" s="530">
        <v>3</v>
      </c>
      <c r="L95" s="368">
        <v>5.0000000000000001E-3</v>
      </c>
      <c r="M95" s="369">
        <v>2E-3</v>
      </c>
      <c r="N95" s="530">
        <v>2</v>
      </c>
      <c r="O95" s="368">
        <v>5.0000000000000001E-3</v>
      </c>
      <c r="P95" s="369">
        <v>2E-3</v>
      </c>
      <c r="Q95" s="530">
        <v>1</v>
      </c>
      <c r="R95" s="368">
        <v>5.0000000000000001E-3</v>
      </c>
      <c r="S95" s="369">
        <v>2E-3</v>
      </c>
      <c r="T95" s="530">
        <v>3</v>
      </c>
      <c r="U95" s="368">
        <v>5.0000000000000001E-3</v>
      </c>
      <c r="V95" s="369">
        <v>2E-3</v>
      </c>
    </row>
    <row r="96" spans="1:22" x14ac:dyDescent="0.25">
      <c r="A96" s="516">
        <v>11</v>
      </c>
      <c r="B96" s="529" t="s">
        <v>123</v>
      </c>
      <c r="C96" s="524"/>
      <c r="D96" s="525"/>
      <c r="E96" s="526"/>
      <c r="F96" s="527"/>
      <c r="G96" s="528"/>
      <c r="H96" s="530">
        <v>0</v>
      </c>
      <c r="I96" s="368">
        <v>0</v>
      </c>
      <c r="J96" s="369">
        <v>0</v>
      </c>
      <c r="K96" s="530">
        <v>0</v>
      </c>
      <c r="L96" s="368">
        <v>0</v>
      </c>
      <c r="M96" s="369">
        <v>0</v>
      </c>
      <c r="N96" s="530">
        <v>0</v>
      </c>
      <c r="O96" s="368">
        <v>0</v>
      </c>
      <c r="P96" s="369">
        <v>0</v>
      </c>
      <c r="Q96" s="530">
        <v>0</v>
      </c>
      <c r="R96" s="368">
        <v>0</v>
      </c>
      <c r="S96" s="369">
        <v>0</v>
      </c>
      <c r="T96" s="530">
        <v>0</v>
      </c>
      <c r="U96" s="368">
        <v>0</v>
      </c>
      <c r="V96" s="369">
        <v>0</v>
      </c>
    </row>
    <row r="97" spans="1:22" x14ac:dyDescent="0.25">
      <c r="A97" s="516">
        <v>12</v>
      </c>
      <c r="B97" s="529" t="s">
        <v>124</v>
      </c>
      <c r="C97" s="524"/>
      <c r="D97" s="525"/>
      <c r="E97" s="526"/>
      <c r="F97" s="527"/>
      <c r="G97" s="528"/>
      <c r="H97" s="530">
        <v>0</v>
      </c>
      <c r="I97" s="368">
        <v>0</v>
      </c>
      <c r="J97" s="369">
        <v>0</v>
      </c>
      <c r="K97" s="530">
        <v>0</v>
      </c>
      <c r="L97" s="368">
        <v>0</v>
      </c>
      <c r="M97" s="369">
        <v>0</v>
      </c>
      <c r="N97" s="530">
        <v>0</v>
      </c>
      <c r="O97" s="368">
        <v>0</v>
      </c>
      <c r="P97" s="369">
        <v>0</v>
      </c>
      <c r="Q97" s="530">
        <v>0</v>
      </c>
      <c r="R97" s="368">
        <v>0</v>
      </c>
      <c r="S97" s="369">
        <v>0</v>
      </c>
      <c r="T97" s="530">
        <v>0</v>
      </c>
      <c r="U97" s="368">
        <v>0</v>
      </c>
      <c r="V97" s="369">
        <v>0</v>
      </c>
    </row>
    <row r="98" spans="1:22" x14ac:dyDescent="0.25">
      <c r="A98" s="516">
        <v>11</v>
      </c>
      <c r="B98" s="529" t="s">
        <v>125</v>
      </c>
      <c r="C98" s="524"/>
      <c r="D98" s="525"/>
      <c r="E98" s="526"/>
      <c r="F98" s="527"/>
      <c r="G98" s="528"/>
      <c r="H98" s="523">
        <v>15</v>
      </c>
      <c r="I98" s="368">
        <v>0.05</v>
      </c>
      <c r="J98" s="369">
        <v>0.01</v>
      </c>
      <c r="K98" s="523">
        <v>20</v>
      </c>
      <c r="L98" s="127">
        <v>0.12</v>
      </c>
      <c r="M98" s="128">
        <v>1.4999999999999999E-2</v>
      </c>
      <c r="N98" s="523">
        <v>18</v>
      </c>
      <c r="O98" s="368">
        <v>0.123</v>
      </c>
      <c r="P98" s="369">
        <v>0.01</v>
      </c>
      <c r="Q98" s="523">
        <v>10</v>
      </c>
      <c r="R98" s="368">
        <v>0.17</v>
      </c>
      <c r="S98" s="369">
        <v>0.05</v>
      </c>
      <c r="T98" s="523">
        <v>15</v>
      </c>
      <c r="U98" s="368">
        <v>0.05</v>
      </c>
      <c r="V98" s="369">
        <v>0.01</v>
      </c>
    </row>
    <row r="99" spans="1:22" x14ac:dyDescent="0.25">
      <c r="A99" s="313">
        <v>12</v>
      </c>
      <c r="B99" s="529" t="s">
        <v>126</v>
      </c>
      <c r="C99" s="524"/>
      <c r="D99" s="525"/>
      <c r="E99" s="526"/>
      <c r="F99" s="527"/>
      <c r="G99" s="528"/>
      <c r="H99" s="523">
        <v>12</v>
      </c>
      <c r="I99" s="127">
        <v>0.10199999999999999</v>
      </c>
      <c r="J99" s="128">
        <v>0.01</v>
      </c>
      <c r="K99" s="523">
        <v>10</v>
      </c>
      <c r="L99" s="127">
        <v>0.10199999999999999</v>
      </c>
      <c r="M99" s="128">
        <v>0.01</v>
      </c>
      <c r="N99" s="523">
        <v>15</v>
      </c>
      <c r="O99" s="127">
        <v>0.10199999999999999</v>
      </c>
      <c r="P99" s="128">
        <v>0.01</v>
      </c>
      <c r="Q99" s="523">
        <v>11</v>
      </c>
      <c r="R99" s="127">
        <v>0.10199999999999999</v>
      </c>
      <c r="S99" s="128">
        <v>0.01</v>
      </c>
      <c r="T99" s="523">
        <v>12</v>
      </c>
      <c r="U99" s="127">
        <v>0.10199999999999999</v>
      </c>
      <c r="V99" s="128">
        <v>0.01</v>
      </c>
    </row>
    <row r="100" spans="1:22" x14ac:dyDescent="0.25">
      <c r="A100" s="313">
        <v>13</v>
      </c>
      <c r="B100" s="529" t="s">
        <v>127</v>
      </c>
      <c r="C100" s="524"/>
      <c r="D100" s="525"/>
      <c r="E100" s="526"/>
      <c r="F100" s="527"/>
      <c r="G100" s="528"/>
      <c r="H100" s="531">
        <v>0</v>
      </c>
      <c r="I100" s="368">
        <v>0</v>
      </c>
      <c r="J100" s="369">
        <v>0</v>
      </c>
      <c r="K100" s="531">
        <v>0</v>
      </c>
      <c r="L100" s="368">
        <v>0</v>
      </c>
      <c r="M100" s="369">
        <v>0</v>
      </c>
      <c r="N100" s="531">
        <v>0</v>
      </c>
      <c r="O100" s="368">
        <v>0</v>
      </c>
      <c r="P100" s="369">
        <v>0</v>
      </c>
      <c r="Q100" s="531">
        <v>0</v>
      </c>
      <c r="R100" s="368">
        <v>0</v>
      </c>
      <c r="S100" s="369">
        <v>0</v>
      </c>
      <c r="T100" s="531">
        <v>0</v>
      </c>
      <c r="U100" s="368">
        <v>0</v>
      </c>
      <c r="V100" s="369">
        <v>0</v>
      </c>
    </row>
    <row r="101" spans="1:22" ht="17.25" thickBot="1" x14ac:dyDescent="0.3">
      <c r="A101" s="532">
        <v>14</v>
      </c>
      <c r="B101" s="533" t="s">
        <v>128</v>
      </c>
      <c r="C101" s="383"/>
      <c r="D101" s="534"/>
      <c r="E101" s="535"/>
      <c r="F101" s="536"/>
      <c r="G101" s="537"/>
      <c r="H101" s="531">
        <v>0</v>
      </c>
      <c r="I101" s="368">
        <v>0</v>
      </c>
      <c r="J101" s="369">
        <v>0</v>
      </c>
      <c r="K101" s="531">
        <v>0</v>
      </c>
      <c r="L101" s="368">
        <v>0</v>
      </c>
      <c r="M101" s="369">
        <v>0</v>
      </c>
      <c r="N101" s="531">
        <v>0</v>
      </c>
      <c r="O101" s="368">
        <v>0</v>
      </c>
      <c r="P101" s="369">
        <v>0</v>
      </c>
      <c r="Q101" s="531">
        <v>0</v>
      </c>
      <c r="R101" s="368">
        <v>0</v>
      </c>
      <c r="S101" s="369">
        <v>0</v>
      </c>
      <c r="T101" s="531">
        <v>0</v>
      </c>
      <c r="U101" s="368">
        <v>0</v>
      </c>
      <c r="V101" s="369">
        <v>0</v>
      </c>
    </row>
    <row r="102" spans="1:22" x14ac:dyDescent="0.25">
      <c r="A102" s="141" t="s">
        <v>66</v>
      </c>
      <c r="B102" s="83"/>
      <c r="C102" s="377"/>
      <c r="D102" s="378"/>
      <c r="E102" s="379"/>
      <c r="F102" s="378"/>
      <c r="G102" s="380"/>
      <c r="H102" s="538">
        <f>H86+H88+H90+H92+H94+H98+H96</f>
        <v>112</v>
      </c>
      <c r="I102" s="117">
        <f>I86+I88+I90+I92+I94+I96+I98+I100</f>
        <v>0.29581000000000002</v>
      </c>
      <c r="J102" s="118">
        <f>J86+J88+J90+J92+J94+J96+J98+J100</f>
        <v>9.2869999999999994E-2</v>
      </c>
      <c r="K102" s="538">
        <f>K86+K88+K90+K92+K94+K98+K96</f>
        <v>146</v>
      </c>
      <c r="L102" s="117">
        <f>L86+L88+L90+L92+L94+L96+L98+L100</f>
        <v>0.51641000000000004</v>
      </c>
      <c r="M102" s="118">
        <f>M86+M88+M90+M92+M94+M96+M98+M100</f>
        <v>8.2869999999999999E-2</v>
      </c>
      <c r="N102" s="538">
        <f>N86+N88+N90+N92+N94+N98+N96</f>
        <v>132</v>
      </c>
      <c r="O102" s="117">
        <f>O86+O88+O90+O92+O94+O96+O98+O100</f>
        <v>0.53010000000000002</v>
      </c>
      <c r="P102" s="118">
        <f>P86+P88+P90+P92+P94+P96+P98+P100</f>
        <v>8.8700000000000001E-2</v>
      </c>
      <c r="Q102" s="538">
        <f>Q86+Q88+Q90+Q92+Q94+Q98+Q96</f>
        <v>135</v>
      </c>
      <c r="R102" s="117">
        <f>R86+R88+R90+R92+R94+R96+R98+R100</f>
        <v>0.64481000000000011</v>
      </c>
      <c r="S102" s="118">
        <f>S86+S88+S90+S92+S94+S96+S98+S100</f>
        <v>0.17287000000000002</v>
      </c>
      <c r="T102" s="538">
        <f>T86+T88+T90+T92+T94+T98+T96</f>
        <v>114</v>
      </c>
      <c r="U102" s="117">
        <f>U86+U88+U90+U92+U94+U96+U98+U100</f>
        <v>0.28741</v>
      </c>
      <c r="V102" s="118">
        <f>V86+V88+V90+V92+V94+V96+V98+V100</f>
        <v>7.2870000000000004E-2</v>
      </c>
    </row>
    <row r="103" spans="1:22" ht="17.25" thickBot="1" x14ac:dyDescent="0.3">
      <c r="A103" s="152" t="s">
        <v>67</v>
      </c>
      <c r="B103" s="382"/>
      <c r="C103" s="383"/>
      <c r="D103" s="384"/>
      <c r="E103" s="385"/>
      <c r="F103" s="386"/>
      <c r="G103" s="387"/>
      <c r="H103" s="539">
        <f>H87+H89+H91+H93+H95+H97+H99</f>
        <v>94</v>
      </c>
      <c r="I103" s="389">
        <f>I87+I89+I91+I93+I95+I97+I99+I101</f>
        <v>0.32033</v>
      </c>
      <c r="J103" s="390">
        <f>J87+J89+J91+J93+J95+J97+J99+J101</f>
        <v>0.13689999999999999</v>
      </c>
      <c r="K103" s="539">
        <f>K87+K89+K91+K93+K95+K97+K99</f>
        <v>98</v>
      </c>
      <c r="L103" s="389">
        <f>L87+L89+L91+L93+L95+L97+L99+L101</f>
        <v>0.32033</v>
      </c>
      <c r="M103" s="390">
        <f>M87+M89+M91+M93+M95+M97+M99+M101</f>
        <v>0.11989999999999999</v>
      </c>
      <c r="N103" s="539">
        <f>N87+N89+N91+N93+N95+N97+N99</f>
        <v>91</v>
      </c>
      <c r="O103" s="389">
        <f>O87+O89+O91+O93+O95+O97+O99+O101</f>
        <v>0.31029999999999996</v>
      </c>
      <c r="P103" s="390">
        <f>P87+P89+P91+P93+P95+P97+P99+P101</f>
        <v>0.14100000000000001</v>
      </c>
      <c r="Q103" s="539">
        <f>Q87+Q89+Q91+Q93+Q95+Q97+Q99</f>
        <v>93</v>
      </c>
      <c r="R103" s="389">
        <f>R87+R89+R91+R93+R95+R97+R99+R101</f>
        <v>0.32033</v>
      </c>
      <c r="S103" s="390">
        <f>S87+S89+S91+S93+S95+S97+S99+S101</f>
        <v>0.13689999999999999</v>
      </c>
      <c r="T103" s="539">
        <f>T87+T89+T91+T93+T95+T97+T99</f>
        <v>93</v>
      </c>
      <c r="U103" s="389">
        <f>U87+U89+U91+U93+U95+U97+U99+U101</f>
        <v>0.32033</v>
      </c>
      <c r="V103" s="390">
        <f>V87+V89+V91+V93+V95+V97+V99+V101</f>
        <v>0.11989999999999999</v>
      </c>
    </row>
    <row r="104" spans="1:22" ht="17.25" thickBot="1" x14ac:dyDescent="0.3">
      <c r="A104" s="162" t="s">
        <v>68</v>
      </c>
      <c r="B104" s="316"/>
      <c r="C104" s="391"/>
      <c r="D104" s="392"/>
      <c r="E104" s="393"/>
      <c r="F104" s="392"/>
      <c r="G104" s="393"/>
      <c r="H104" s="540">
        <f t="shared" ref="H104:V104" si="3">H102+H103</f>
        <v>206</v>
      </c>
      <c r="I104" s="396">
        <f t="shared" si="3"/>
        <v>0.61614000000000002</v>
      </c>
      <c r="J104" s="397">
        <f t="shared" si="3"/>
        <v>0.22976999999999997</v>
      </c>
      <c r="K104" s="540">
        <f t="shared" si="3"/>
        <v>244</v>
      </c>
      <c r="L104" s="396">
        <f t="shared" si="3"/>
        <v>0.83674000000000004</v>
      </c>
      <c r="M104" s="397">
        <f t="shared" si="3"/>
        <v>0.20277000000000001</v>
      </c>
      <c r="N104" s="540">
        <f t="shared" si="3"/>
        <v>223</v>
      </c>
      <c r="O104" s="396">
        <f t="shared" si="3"/>
        <v>0.84040000000000004</v>
      </c>
      <c r="P104" s="397">
        <f t="shared" si="3"/>
        <v>0.22970000000000002</v>
      </c>
      <c r="Q104" s="540">
        <f t="shared" si="3"/>
        <v>228</v>
      </c>
      <c r="R104" s="396">
        <f t="shared" si="3"/>
        <v>0.96514000000000011</v>
      </c>
      <c r="S104" s="397">
        <f t="shared" si="3"/>
        <v>0.30976999999999999</v>
      </c>
      <c r="T104" s="540">
        <f t="shared" si="3"/>
        <v>207</v>
      </c>
      <c r="U104" s="396">
        <f t="shared" si="3"/>
        <v>0.60773999999999995</v>
      </c>
      <c r="V104" s="397">
        <f t="shared" si="3"/>
        <v>0.19277</v>
      </c>
    </row>
    <row r="105" spans="1:22" x14ac:dyDescent="0.25">
      <c r="A105" s="398"/>
      <c r="B105" s="305"/>
      <c r="C105" s="399"/>
      <c r="D105" s="400"/>
      <c r="E105" s="401"/>
      <c r="F105" s="400"/>
      <c r="G105" s="401"/>
      <c r="H105" s="402"/>
      <c r="I105" s="400"/>
      <c r="J105" s="400"/>
      <c r="K105" s="402"/>
      <c r="L105" s="400"/>
      <c r="M105" s="400"/>
      <c r="N105" s="402"/>
      <c r="O105" s="400"/>
      <c r="P105" s="400"/>
      <c r="Q105" s="402"/>
      <c r="R105" s="400"/>
      <c r="S105" s="400"/>
      <c r="T105" s="402"/>
      <c r="U105" s="400"/>
      <c r="V105" s="400"/>
    </row>
    <row r="106" spans="1:22" ht="17.25" thickBot="1" x14ac:dyDescent="0.3">
      <c r="A106" s="85"/>
      <c r="B106" s="305"/>
      <c r="C106" s="305"/>
      <c r="D106" s="305"/>
      <c r="E106" s="305"/>
      <c r="F106" s="305"/>
      <c r="G106" s="3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</row>
    <row r="107" spans="1:22" x14ac:dyDescent="0.25">
      <c r="A107" s="1387" t="s">
        <v>35</v>
      </c>
      <c r="B107" s="82" t="s">
        <v>70</v>
      </c>
      <c r="C107" s="83"/>
      <c r="D107" s="83" t="s">
        <v>129</v>
      </c>
      <c r="E107" s="83"/>
      <c r="F107" s="83"/>
      <c r="G107" s="338"/>
      <c r="H107" s="409">
        <v>2.7300000000000001E-2</v>
      </c>
      <c r="I107" s="410" t="s">
        <v>72</v>
      </c>
      <c r="J107" s="411">
        <v>0.13750000000000001</v>
      </c>
      <c r="K107" s="409">
        <v>2.7300000000000001E-2</v>
      </c>
      <c r="L107" s="410" t="s">
        <v>72</v>
      </c>
      <c r="M107" s="411">
        <v>0.13750000000000001</v>
      </c>
      <c r="N107" s="409">
        <v>2.7300000000000001E-2</v>
      </c>
      <c r="O107" s="410" t="s">
        <v>72</v>
      </c>
      <c r="P107" s="411">
        <v>0.13750000000000001</v>
      </c>
      <c r="Q107" s="409">
        <v>2.7300000000000001E-2</v>
      </c>
      <c r="R107" s="410" t="s">
        <v>72</v>
      </c>
      <c r="S107" s="411">
        <v>0.13750000000000001</v>
      </c>
      <c r="T107" s="409">
        <v>2.7300000000000001E-2</v>
      </c>
      <c r="U107" s="410" t="s">
        <v>72</v>
      </c>
      <c r="V107" s="411">
        <v>0.13750000000000001</v>
      </c>
    </row>
    <row r="108" spans="1:22" ht="17.25" thickBot="1" x14ac:dyDescent="0.3">
      <c r="A108" s="1388"/>
      <c r="B108" s="485" t="s">
        <v>73</v>
      </c>
      <c r="C108" s="541"/>
      <c r="D108" s="541" t="s">
        <v>74</v>
      </c>
      <c r="E108" s="541"/>
      <c r="F108" s="541"/>
      <c r="G108" s="314"/>
      <c r="H108" s="415">
        <v>0</v>
      </c>
      <c r="I108" s="416" t="s">
        <v>72</v>
      </c>
      <c r="J108" s="417">
        <v>0</v>
      </c>
      <c r="K108" s="415">
        <v>0</v>
      </c>
      <c r="L108" s="416" t="s">
        <v>72</v>
      </c>
      <c r="M108" s="417">
        <v>0</v>
      </c>
      <c r="N108" s="415">
        <v>0</v>
      </c>
      <c r="O108" s="416" t="s">
        <v>72</v>
      </c>
      <c r="P108" s="417">
        <v>0</v>
      </c>
      <c r="Q108" s="415">
        <v>0</v>
      </c>
      <c r="R108" s="416" t="s">
        <v>72</v>
      </c>
      <c r="S108" s="417">
        <v>0</v>
      </c>
      <c r="T108" s="415">
        <v>0</v>
      </c>
      <c r="U108" s="416" t="s">
        <v>72</v>
      </c>
      <c r="V108" s="417">
        <v>0</v>
      </c>
    </row>
    <row r="109" spans="1:22" x14ac:dyDescent="0.25">
      <c r="A109" s="1388"/>
      <c r="B109" s="542" t="s">
        <v>75</v>
      </c>
      <c r="C109" s="543">
        <v>27.3</v>
      </c>
      <c r="D109" s="544"/>
      <c r="E109" s="1375" t="s">
        <v>76</v>
      </c>
      <c r="F109" s="1375"/>
      <c r="G109" s="545">
        <v>137.5</v>
      </c>
      <c r="H109" s="423"/>
      <c r="I109" s="405"/>
      <c r="J109" s="426"/>
      <c r="K109" s="423"/>
      <c r="L109" s="405"/>
      <c r="M109" s="426"/>
      <c r="N109" s="423"/>
      <c r="O109" s="405"/>
      <c r="P109" s="426"/>
      <c r="Q109" s="423"/>
      <c r="R109" s="405"/>
      <c r="S109" s="426"/>
      <c r="T109" s="423"/>
      <c r="U109" s="405"/>
      <c r="V109" s="426"/>
    </row>
    <row r="110" spans="1:22" ht="17.25" thickBot="1" x14ac:dyDescent="0.3">
      <c r="A110" s="1388"/>
      <c r="B110" s="349" t="s">
        <v>81</v>
      </c>
      <c r="C110" s="432">
        <v>77.2</v>
      </c>
      <c r="D110" s="86"/>
      <c r="E110" s="546" t="s">
        <v>82</v>
      </c>
      <c r="F110" s="547"/>
      <c r="G110" s="432">
        <v>54.24</v>
      </c>
      <c r="H110" s="424"/>
      <c r="I110" s="424"/>
      <c r="J110" s="426"/>
      <c r="K110" s="424"/>
      <c r="L110" s="424"/>
      <c r="M110" s="426"/>
      <c r="N110" s="424"/>
      <c r="O110" s="424"/>
      <c r="P110" s="426"/>
      <c r="Q110" s="424"/>
      <c r="R110" s="424"/>
      <c r="S110" s="426"/>
      <c r="T110" s="424"/>
      <c r="U110" s="424"/>
      <c r="V110" s="426"/>
    </row>
    <row r="111" spans="1:22" ht="17.25" thickBot="1" x14ac:dyDescent="0.3">
      <c r="A111" s="1389"/>
      <c r="B111" s="1376" t="s">
        <v>83</v>
      </c>
      <c r="C111" s="1377"/>
      <c r="D111" s="1377"/>
      <c r="E111" s="1377"/>
      <c r="F111" s="1377"/>
      <c r="G111" s="1378"/>
      <c r="H111" s="548">
        <v>0</v>
      </c>
      <c r="I111" s="549" t="s">
        <v>72</v>
      </c>
      <c r="J111" s="550">
        <v>0</v>
      </c>
      <c r="K111" s="548">
        <v>0</v>
      </c>
      <c r="L111" s="549" t="s">
        <v>72</v>
      </c>
      <c r="M111" s="550">
        <v>0</v>
      </c>
      <c r="N111" s="548">
        <v>0</v>
      </c>
      <c r="O111" s="549" t="s">
        <v>72</v>
      </c>
      <c r="P111" s="550">
        <v>0</v>
      </c>
      <c r="Q111" s="548">
        <v>0</v>
      </c>
      <c r="R111" s="549" t="s">
        <v>72</v>
      </c>
      <c r="S111" s="550">
        <v>0</v>
      </c>
      <c r="T111" s="548">
        <v>0</v>
      </c>
      <c r="U111" s="549" t="s">
        <v>72</v>
      </c>
      <c r="V111" s="550">
        <v>0</v>
      </c>
    </row>
    <row r="112" spans="1:22" x14ac:dyDescent="0.25">
      <c r="A112" s="1372" t="s">
        <v>44</v>
      </c>
      <c r="B112" s="82" t="s">
        <v>70</v>
      </c>
      <c r="C112" s="83"/>
      <c r="D112" s="83" t="s">
        <v>129</v>
      </c>
      <c r="E112" s="83"/>
      <c r="F112" s="83"/>
      <c r="G112" s="83"/>
      <c r="H112" s="551">
        <v>2.35E-2</v>
      </c>
      <c r="I112" s="552" t="s">
        <v>72</v>
      </c>
      <c r="J112" s="553">
        <v>0.13500000000000001</v>
      </c>
      <c r="K112" s="551">
        <v>2.35E-2</v>
      </c>
      <c r="L112" s="552" t="s">
        <v>72</v>
      </c>
      <c r="M112" s="553">
        <v>0.13500000000000001</v>
      </c>
      <c r="N112" s="551">
        <v>2.35E-2</v>
      </c>
      <c r="O112" s="552" t="s">
        <v>72</v>
      </c>
      <c r="P112" s="553">
        <v>0.13500000000000001</v>
      </c>
      <c r="Q112" s="551">
        <v>2.35E-2</v>
      </c>
      <c r="R112" s="552" t="s">
        <v>72</v>
      </c>
      <c r="S112" s="553">
        <v>0.13500000000000001</v>
      </c>
      <c r="T112" s="551">
        <v>2.35E-2</v>
      </c>
      <c r="U112" s="552" t="s">
        <v>72</v>
      </c>
      <c r="V112" s="553">
        <v>0.13500000000000001</v>
      </c>
    </row>
    <row r="113" spans="1:67" ht="17.25" thickBot="1" x14ac:dyDescent="0.3">
      <c r="A113" s="1373"/>
      <c r="B113" s="485" t="s">
        <v>73</v>
      </c>
      <c r="C113" s="541"/>
      <c r="D113" s="554" t="s">
        <v>130</v>
      </c>
      <c r="E113" s="541"/>
      <c r="F113" s="541"/>
      <c r="G113" s="332"/>
      <c r="H113" s="555">
        <v>3.7801432975999999E-6</v>
      </c>
      <c r="I113" s="556" t="s">
        <v>72</v>
      </c>
      <c r="J113" s="557">
        <v>1.3369501368E-4</v>
      </c>
      <c r="K113" s="555">
        <v>3.2580894400000004E-6</v>
      </c>
      <c r="L113" s="556" t="s">
        <v>72</v>
      </c>
      <c r="M113" s="557">
        <v>1.1355091200000001E-4</v>
      </c>
      <c r="N113" s="555">
        <v>4.2136889599999998E-6</v>
      </c>
      <c r="O113" s="556" t="s">
        <v>72</v>
      </c>
      <c r="P113" s="557">
        <v>1.4741078399999998E-4</v>
      </c>
      <c r="Q113" s="555">
        <v>3.2738873600000004E-6</v>
      </c>
      <c r="R113" s="556" t="s">
        <v>72</v>
      </c>
      <c r="S113" s="557">
        <v>1.14873504E-4</v>
      </c>
      <c r="T113" s="555">
        <v>3.2580894400000004E-6</v>
      </c>
      <c r="U113" s="556" t="s">
        <v>72</v>
      </c>
      <c r="V113" s="557">
        <v>1.1355091200000001E-4</v>
      </c>
    </row>
    <row r="114" spans="1:67" x14ac:dyDescent="0.25">
      <c r="A114" s="1373"/>
      <c r="B114" s="558" t="s">
        <v>75</v>
      </c>
      <c r="C114" s="543">
        <v>23.5</v>
      </c>
      <c r="D114" s="544"/>
      <c r="E114" s="1375" t="s">
        <v>76</v>
      </c>
      <c r="F114" s="1375"/>
      <c r="G114" s="559">
        <v>135</v>
      </c>
      <c r="H114" s="563"/>
      <c r="I114" s="564"/>
      <c r="J114" s="565"/>
      <c r="K114" s="563"/>
      <c r="L114" s="564"/>
      <c r="M114" s="565"/>
      <c r="N114" s="563"/>
      <c r="O114" s="564"/>
      <c r="P114" s="565"/>
      <c r="Q114" s="563"/>
      <c r="R114" s="564"/>
      <c r="S114" s="565"/>
      <c r="T114" s="563"/>
      <c r="U114" s="564"/>
      <c r="V114" s="565"/>
    </row>
    <row r="115" spans="1:67" ht="17.25" thickBot="1" x14ac:dyDescent="0.3">
      <c r="A115" s="1373"/>
      <c r="B115" s="346" t="s">
        <v>81</v>
      </c>
      <c r="C115" s="424">
        <v>72.900000000000006</v>
      </c>
      <c r="D115" s="305"/>
      <c r="E115" s="546" t="s">
        <v>82</v>
      </c>
      <c r="F115" s="546"/>
      <c r="G115" s="567">
        <v>60.2</v>
      </c>
      <c r="H115" s="564"/>
      <c r="I115" s="564"/>
      <c r="J115" s="565"/>
      <c r="K115" s="564"/>
      <c r="L115" s="564"/>
      <c r="M115" s="565"/>
      <c r="N115" s="564"/>
      <c r="O115" s="564"/>
      <c r="P115" s="565"/>
      <c r="Q115" s="564"/>
      <c r="R115" s="564"/>
      <c r="S115" s="565"/>
      <c r="T115" s="564"/>
      <c r="U115" s="564"/>
      <c r="V115" s="565"/>
    </row>
    <row r="116" spans="1:67" ht="17.25" thickBot="1" x14ac:dyDescent="0.3">
      <c r="A116" s="1374"/>
      <c r="B116" s="1376" t="s">
        <v>83</v>
      </c>
      <c r="C116" s="1377"/>
      <c r="D116" s="1377"/>
      <c r="E116" s="1377"/>
      <c r="F116" s="1377"/>
      <c r="G116" s="1378"/>
      <c r="H116" s="571">
        <f>I72</f>
        <v>0.17599999999999999</v>
      </c>
      <c r="I116" s="572" t="s">
        <v>72</v>
      </c>
      <c r="J116" s="573">
        <f>J72</f>
        <v>9.7000000000000003E-3</v>
      </c>
      <c r="K116" s="571">
        <f>L72</f>
        <v>0.15</v>
      </c>
      <c r="L116" s="572" t="s">
        <v>72</v>
      </c>
      <c r="M116" s="573">
        <f>M72</f>
        <v>4.1000000000000002E-2</v>
      </c>
      <c r="N116" s="571">
        <f>O72</f>
        <v>0.17599999999999999</v>
      </c>
      <c r="O116" s="572" t="s">
        <v>72</v>
      </c>
      <c r="P116" s="573">
        <f>P72</f>
        <v>3.4000000000000002E-2</v>
      </c>
      <c r="Q116" s="571">
        <f>R72</f>
        <v>0.156</v>
      </c>
      <c r="R116" s="572" t="s">
        <v>72</v>
      </c>
      <c r="S116" s="573">
        <f>S72</f>
        <v>3.4000000000000002E-2</v>
      </c>
      <c r="T116" s="571">
        <f>U72</f>
        <v>0.15</v>
      </c>
      <c r="U116" s="572" t="s">
        <v>72</v>
      </c>
      <c r="V116" s="573">
        <f>V72</f>
        <v>4.1000000000000002E-2</v>
      </c>
    </row>
    <row r="117" spans="1:67" x14ac:dyDescent="0.25">
      <c r="A117" s="451" t="s">
        <v>84</v>
      </c>
      <c r="B117" s="399"/>
      <c r="C117" s="452"/>
      <c r="D117" s="399"/>
      <c r="E117" s="333"/>
      <c r="F117" s="305"/>
      <c r="G117" s="348"/>
      <c r="H117" s="561"/>
      <c r="I117" s="561"/>
      <c r="J117" s="574"/>
      <c r="K117" s="561"/>
      <c r="L117" s="561"/>
      <c r="M117" s="574"/>
      <c r="N117" s="561"/>
      <c r="O117" s="561"/>
      <c r="P117" s="574"/>
      <c r="Q117" s="561"/>
      <c r="R117" s="561"/>
      <c r="S117" s="574"/>
      <c r="T117" s="561"/>
      <c r="U117" s="561"/>
      <c r="V117" s="574"/>
    </row>
    <row r="118" spans="1:67" ht="17.25" thickBot="1" x14ac:dyDescent="0.3">
      <c r="A118" s="455" t="s">
        <v>85</v>
      </c>
      <c r="B118" s="456"/>
      <c r="C118" s="457"/>
      <c r="D118" s="456"/>
      <c r="E118" s="86"/>
      <c r="F118" s="456" t="s">
        <v>86</v>
      </c>
      <c r="G118" s="341"/>
      <c r="H118" s="575">
        <f>SUM(H111,H116)</f>
        <v>0.17599999999999999</v>
      </c>
      <c r="I118" s="576" t="s">
        <v>72</v>
      </c>
      <c r="J118" s="577">
        <f>SUM(J111,J116)</f>
        <v>9.7000000000000003E-3</v>
      </c>
      <c r="K118" s="575">
        <f>SUM(K111,K116)</f>
        <v>0.15</v>
      </c>
      <c r="L118" s="576" t="s">
        <v>72</v>
      </c>
      <c r="M118" s="577">
        <f>SUM(M111,M116)</f>
        <v>4.1000000000000002E-2</v>
      </c>
      <c r="N118" s="575">
        <f>SUM(N111,N116)</f>
        <v>0.17599999999999999</v>
      </c>
      <c r="O118" s="576" t="s">
        <v>72</v>
      </c>
      <c r="P118" s="577">
        <f>SUM(P111,P116)</f>
        <v>3.4000000000000002E-2</v>
      </c>
      <c r="Q118" s="575">
        <f>SUM(Q111,Q116)</f>
        <v>0.156</v>
      </c>
      <c r="R118" s="576" t="s">
        <v>72</v>
      </c>
      <c r="S118" s="577">
        <f>SUM(S111,S116)</f>
        <v>3.4000000000000002E-2</v>
      </c>
      <c r="T118" s="575">
        <f>SUM(T111,T116)</f>
        <v>0.15</v>
      </c>
      <c r="U118" s="576" t="s">
        <v>72</v>
      </c>
      <c r="V118" s="577">
        <f>SUM(V111,V116)</f>
        <v>4.1000000000000002E-2</v>
      </c>
    </row>
    <row r="119" spans="1:67" x14ac:dyDescent="0.25">
      <c r="A119" s="461"/>
      <c r="B119" s="461"/>
      <c r="C119" s="461"/>
      <c r="D119" s="461"/>
      <c r="E119" s="461" t="s">
        <v>87</v>
      </c>
      <c r="F119" s="461"/>
      <c r="G119" s="461"/>
      <c r="H119" s="461"/>
      <c r="I119" s="462">
        <f>J118/H118</f>
        <v>5.5113636363636372E-2</v>
      </c>
      <c r="J119" s="461"/>
      <c r="K119" s="461"/>
      <c r="L119" s="462">
        <f>M118/K118</f>
        <v>0.27333333333333337</v>
      </c>
      <c r="M119" s="461"/>
      <c r="N119" s="461"/>
      <c r="O119" s="462">
        <f>P118/N118</f>
        <v>0.1931818181818182</v>
      </c>
      <c r="P119" s="461"/>
      <c r="Q119" s="461"/>
      <c r="R119" s="462">
        <f>S118/Q118</f>
        <v>0.21794871794871795</v>
      </c>
      <c r="S119" s="461"/>
      <c r="T119" s="461"/>
      <c r="U119" s="462">
        <f>V118/T118</f>
        <v>0.27333333333333337</v>
      </c>
      <c r="V119" s="461"/>
    </row>
    <row r="120" spans="1:67" x14ac:dyDescent="0.25">
      <c r="B120" s="1379" t="s">
        <v>88</v>
      </c>
      <c r="C120" s="1379"/>
      <c r="D120" s="1379"/>
      <c r="E120" s="1379"/>
      <c r="F120" s="1379"/>
    </row>
    <row r="124" spans="1:67" s="8" customFormat="1" x14ac:dyDescent="0.25">
      <c r="A124" s="1380" t="s">
        <v>94</v>
      </c>
      <c r="B124" s="1380"/>
      <c r="C124" s="1380"/>
      <c r="D124" s="1380"/>
      <c r="E124" s="1380"/>
      <c r="F124" s="1380"/>
      <c r="G124" s="1380"/>
      <c r="H124" s="1380"/>
      <c r="I124" s="1380"/>
      <c r="J124" s="1380"/>
      <c r="K124" s="1380"/>
      <c r="L124" s="1380"/>
      <c r="M124" s="1380"/>
      <c r="N124" s="1380"/>
      <c r="O124" s="1380"/>
      <c r="P124" s="1380"/>
      <c r="Q124" s="1380"/>
      <c r="R124" s="1380"/>
      <c r="S124" s="1380"/>
      <c r="T124" s="1380"/>
      <c r="U124" s="1380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s="8" customFormat="1" x14ac:dyDescent="0.25">
      <c r="A125" s="1380"/>
      <c r="B125" s="1380"/>
      <c r="C125" s="1380"/>
      <c r="D125" s="1380"/>
      <c r="E125" s="1380"/>
      <c r="F125" s="1380"/>
      <c r="G125" s="1380"/>
      <c r="H125" s="1380"/>
      <c r="I125" s="1380"/>
      <c r="J125" s="1380"/>
      <c r="K125" s="1380"/>
      <c r="L125" s="1380"/>
      <c r="M125" s="1380"/>
      <c r="N125" s="1380"/>
      <c r="O125" s="1380"/>
      <c r="P125" s="1380"/>
      <c r="Q125" s="1380"/>
      <c r="R125" s="1380"/>
      <c r="S125" s="1380"/>
      <c r="T125" s="1380"/>
      <c r="U125" s="1380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s="8" customFormat="1" ht="26.25" x14ac:dyDescent="0.4">
      <c r="A126" s="295"/>
      <c r="B126" s="295"/>
      <c r="C126" s="295"/>
      <c r="D126" s="295"/>
      <c r="E126" s="295"/>
      <c r="F126" s="295"/>
      <c r="G126" s="295"/>
      <c r="H126" s="295"/>
      <c r="I126" s="296"/>
      <c r="J126" s="295"/>
      <c r="K126" s="296" t="s">
        <v>95</v>
      </c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</sheetData>
  <mergeCells count="73">
    <mergeCell ref="BK2:BL2"/>
    <mergeCell ref="A4:G4"/>
    <mergeCell ref="A5:B5"/>
    <mergeCell ref="A6:B6"/>
    <mergeCell ref="A13:B18"/>
    <mergeCell ref="C13:C17"/>
    <mergeCell ref="D13:E14"/>
    <mergeCell ref="D16:E17"/>
    <mergeCell ref="A7:B12"/>
    <mergeCell ref="C7:C12"/>
    <mergeCell ref="D7:E8"/>
    <mergeCell ref="D10:E11"/>
    <mergeCell ref="G2:I2"/>
    <mergeCell ref="A19:B19"/>
    <mergeCell ref="D19:E19"/>
    <mergeCell ref="Z25:AB26"/>
    <mergeCell ref="AC25:AE26"/>
    <mergeCell ref="AF25:AH26"/>
    <mergeCell ref="A20:B20"/>
    <mergeCell ref="D20:E20"/>
    <mergeCell ref="E23:F23"/>
    <mergeCell ref="H25:J26"/>
    <mergeCell ref="K25:M26"/>
    <mergeCell ref="N25:P26"/>
    <mergeCell ref="BA25:BC26"/>
    <mergeCell ref="BD25:BF26"/>
    <mergeCell ref="BG25:BI26"/>
    <mergeCell ref="BJ25:BL26"/>
    <mergeCell ref="A48:A52"/>
    <mergeCell ref="E50:F50"/>
    <mergeCell ref="B52:G52"/>
    <mergeCell ref="AI25:AK26"/>
    <mergeCell ref="AL25:AN26"/>
    <mergeCell ref="AO25:AQ26"/>
    <mergeCell ref="AR25:AT26"/>
    <mergeCell ref="AU25:AW26"/>
    <mergeCell ref="AX25:AZ26"/>
    <mergeCell ref="Q25:S26"/>
    <mergeCell ref="T25:V26"/>
    <mergeCell ref="W25:Y26"/>
    <mergeCell ref="A72:B77"/>
    <mergeCell ref="C72:C76"/>
    <mergeCell ref="D72:E73"/>
    <mergeCell ref="D75:E76"/>
    <mergeCell ref="A53:A57"/>
    <mergeCell ref="E55:F55"/>
    <mergeCell ref="B57:G57"/>
    <mergeCell ref="B61:F61"/>
    <mergeCell ref="A63:G63"/>
    <mergeCell ref="A64:B64"/>
    <mergeCell ref="A65:B65"/>
    <mergeCell ref="A66:B71"/>
    <mergeCell ref="C66:C71"/>
    <mergeCell ref="D66:E67"/>
    <mergeCell ref="D69:E70"/>
    <mergeCell ref="A78:B78"/>
    <mergeCell ref="D78:E78"/>
    <mergeCell ref="A79:B79"/>
    <mergeCell ref="D79:E79"/>
    <mergeCell ref="E82:F82"/>
    <mergeCell ref="K84:M85"/>
    <mergeCell ref="N84:P85"/>
    <mergeCell ref="Q84:S85"/>
    <mergeCell ref="T84:V85"/>
    <mergeCell ref="A107:A111"/>
    <mergeCell ref="E109:F109"/>
    <mergeCell ref="B111:G111"/>
    <mergeCell ref="H84:J85"/>
    <mergeCell ref="A112:A116"/>
    <mergeCell ref="E114:F114"/>
    <mergeCell ref="B116:G116"/>
    <mergeCell ref="B120:F120"/>
    <mergeCell ref="A124:U125"/>
  </mergeCells>
  <printOptions horizontalCentered="1"/>
  <pageMargins left="0" right="0" top="0" bottom="0" header="0" footer="0"/>
  <pageSetup paperSize="8" scale="38" orientation="landscape" r:id="rId1"/>
  <headerFooter alignWithMargins="0">
    <oddFooter xml:space="preserve">&amp;R
</oddFooter>
  </headerFooter>
  <colBreaks count="2" manualBreakCount="2">
    <brk id="28" max="125" man="1"/>
    <brk id="55" max="12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6"/>
  <sheetViews>
    <sheetView view="pageBreakPreview" topLeftCell="A41" zoomScaleNormal="100" workbookViewId="0">
      <selection activeCell="A114" sqref="A114:IV116"/>
    </sheetView>
  </sheetViews>
  <sheetFormatPr defaultRowHeight="16.5" x14ac:dyDescent="0.25"/>
  <cols>
    <col min="1" max="1" width="4.42578125" style="304" customWidth="1"/>
    <col min="2" max="2" width="8.140625" style="304" customWidth="1"/>
    <col min="3" max="3" width="8" style="304" customWidth="1"/>
    <col min="4" max="4" width="10.85546875" style="304" customWidth="1"/>
    <col min="5" max="5" width="5" style="304" customWidth="1"/>
    <col min="6" max="6" width="8.5703125" style="304" customWidth="1"/>
    <col min="7" max="7" width="8.42578125" style="304" customWidth="1"/>
    <col min="8" max="18" width="8.28515625" style="304" customWidth="1"/>
    <col min="19" max="64" width="8.140625" style="304" customWidth="1"/>
    <col min="65" max="256" width="9.140625" style="307"/>
    <col min="257" max="257" width="4.42578125" style="307" customWidth="1"/>
    <col min="258" max="258" width="8.140625" style="307" customWidth="1"/>
    <col min="259" max="259" width="8" style="307" customWidth="1"/>
    <col min="260" max="260" width="10.85546875" style="307" customWidth="1"/>
    <col min="261" max="261" width="5" style="307" customWidth="1"/>
    <col min="262" max="262" width="8.5703125" style="307" customWidth="1"/>
    <col min="263" max="263" width="8.42578125" style="307" customWidth="1"/>
    <col min="264" max="274" width="8.28515625" style="307" customWidth="1"/>
    <col min="275" max="320" width="8.140625" style="307" customWidth="1"/>
    <col min="321" max="512" width="9.140625" style="307"/>
    <col min="513" max="513" width="4.42578125" style="307" customWidth="1"/>
    <col min="514" max="514" width="8.140625" style="307" customWidth="1"/>
    <col min="515" max="515" width="8" style="307" customWidth="1"/>
    <col min="516" max="516" width="10.85546875" style="307" customWidth="1"/>
    <col min="517" max="517" width="5" style="307" customWidth="1"/>
    <col min="518" max="518" width="8.5703125" style="307" customWidth="1"/>
    <col min="519" max="519" width="8.42578125" style="307" customWidth="1"/>
    <col min="520" max="530" width="8.28515625" style="307" customWidth="1"/>
    <col min="531" max="576" width="8.140625" style="307" customWidth="1"/>
    <col min="577" max="768" width="9.140625" style="307"/>
    <col min="769" max="769" width="4.42578125" style="307" customWidth="1"/>
    <col min="770" max="770" width="8.140625" style="307" customWidth="1"/>
    <col min="771" max="771" width="8" style="307" customWidth="1"/>
    <col min="772" max="772" width="10.85546875" style="307" customWidth="1"/>
    <col min="773" max="773" width="5" style="307" customWidth="1"/>
    <col min="774" max="774" width="8.5703125" style="307" customWidth="1"/>
    <col min="775" max="775" width="8.42578125" style="307" customWidth="1"/>
    <col min="776" max="786" width="8.28515625" style="307" customWidth="1"/>
    <col min="787" max="832" width="8.140625" style="307" customWidth="1"/>
    <col min="833" max="1024" width="9.140625" style="307"/>
    <col min="1025" max="1025" width="4.42578125" style="307" customWidth="1"/>
    <col min="1026" max="1026" width="8.140625" style="307" customWidth="1"/>
    <col min="1027" max="1027" width="8" style="307" customWidth="1"/>
    <col min="1028" max="1028" width="10.85546875" style="307" customWidth="1"/>
    <col min="1029" max="1029" width="5" style="307" customWidth="1"/>
    <col min="1030" max="1030" width="8.5703125" style="307" customWidth="1"/>
    <col min="1031" max="1031" width="8.42578125" style="307" customWidth="1"/>
    <col min="1032" max="1042" width="8.28515625" style="307" customWidth="1"/>
    <col min="1043" max="1088" width="8.140625" style="307" customWidth="1"/>
    <col min="1089" max="1280" width="9.140625" style="307"/>
    <col min="1281" max="1281" width="4.42578125" style="307" customWidth="1"/>
    <col min="1282" max="1282" width="8.140625" style="307" customWidth="1"/>
    <col min="1283" max="1283" width="8" style="307" customWidth="1"/>
    <col min="1284" max="1284" width="10.85546875" style="307" customWidth="1"/>
    <col min="1285" max="1285" width="5" style="307" customWidth="1"/>
    <col min="1286" max="1286" width="8.5703125" style="307" customWidth="1"/>
    <col min="1287" max="1287" width="8.42578125" style="307" customWidth="1"/>
    <col min="1288" max="1298" width="8.28515625" style="307" customWidth="1"/>
    <col min="1299" max="1344" width="8.140625" style="307" customWidth="1"/>
    <col min="1345" max="1536" width="9.140625" style="307"/>
    <col min="1537" max="1537" width="4.42578125" style="307" customWidth="1"/>
    <col min="1538" max="1538" width="8.140625" style="307" customWidth="1"/>
    <col min="1539" max="1539" width="8" style="307" customWidth="1"/>
    <col min="1540" max="1540" width="10.85546875" style="307" customWidth="1"/>
    <col min="1541" max="1541" width="5" style="307" customWidth="1"/>
    <col min="1542" max="1542" width="8.5703125" style="307" customWidth="1"/>
    <col min="1543" max="1543" width="8.42578125" style="307" customWidth="1"/>
    <col min="1544" max="1554" width="8.28515625" style="307" customWidth="1"/>
    <col min="1555" max="1600" width="8.140625" style="307" customWidth="1"/>
    <col min="1601" max="1792" width="9.140625" style="307"/>
    <col min="1793" max="1793" width="4.42578125" style="307" customWidth="1"/>
    <col min="1794" max="1794" width="8.140625" style="307" customWidth="1"/>
    <col min="1795" max="1795" width="8" style="307" customWidth="1"/>
    <col min="1796" max="1796" width="10.85546875" style="307" customWidth="1"/>
    <col min="1797" max="1797" width="5" style="307" customWidth="1"/>
    <col min="1798" max="1798" width="8.5703125" style="307" customWidth="1"/>
    <col min="1799" max="1799" width="8.42578125" style="307" customWidth="1"/>
    <col min="1800" max="1810" width="8.28515625" style="307" customWidth="1"/>
    <col min="1811" max="1856" width="8.140625" style="307" customWidth="1"/>
    <col min="1857" max="2048" width="9.140625" style="307"/>
    <col min="2049" max="2049" width="4.42578125" style="307" customWidth="1"/>
    <col min="2050" max="2050" width="8.140625" style="307" customWidth="1"/>
    <col min="2051" max="2051" width="8" style="307" customWidth="1"/>
    <col min="2052" max="2052" width="10.85546875" style="307" customWidth="1"/>
    <col min="2053" max="2053" width="5" style="307" customWidth="1"/>
    <col min="2054" max="2054" width="8.5703125" style="307" customWidth="1"/>
    <col min="2055" max="2055" width="8.42578125" style="307" customWidth="1"/>
    <col min="2056" max="2066" width="8.28515625" style="307" customWidth="1"/>
    <col min="2067" max="2112" width="8.140625" style="307" customWidth="1"/>
    <col min="2113" max="2304" width="9.140625" style="307"/>
    <col min="2305" max="2305" width="4.42578125" style="307" customWidth="1"/>
    <col min="2306" max="2306" width="8.140625" style="307" customWidth="1"/>
    <col min="2307" max="2307" width="8" style="307" customWidth="1"/>
    <col min="2308" max="2308" width="10.85546875" style="307" customWidth="1"/>
    <col min="2309" max="2309" width="5" style="307" customWidth="1"/>
    <col min="2310" max="2310" width="8.5703125" style="307" customWidth="1"/>
    <col min="2311" max="2311" width="8.42578125" style="307" customWidth="1"/>
    <col min="2312" max="2322" width="8.28515625" style="307" customWidth="1"/>
    <col min="2323" max="2368" width="8.140625" style="307" customWidth="1"/>
    <col min="2369" max="2560" width="9.140625" style="307"/>
    <col min="2561" max="2561" width="4.42578125" style="307" customWidth="1"/>
    <col min="2562" max="2562" width="8.140625" style="307" customWidth="1"/>
    <col min="2563" max="2563" width="8" style="307" customWidth="1"/>
    <col min="2564" max="2564" width="10.85546875" style="307" customWidth="1"/>
    <col min="2565" max="2565" width="5" style="307" customWidth="1"/>
    <col min="2566" max="2566" width="8.5703125" style="307" customWidth="1"/>
    <col min="2567" max="2567" width="8.42578125" style="307" customWidth="1"/>
    <col min="2568" max="2578" width="8.28515625" style="307" customWidth="1"/>
    <col min="2579" max="2624" width="8.140625" style="307" customWidth="1"/>
    <col min="2625" max="2816" width="9.140625" style="307"/>
    <col min="2817" max="2817" width="4.42578125" style="307" customWidth="1"/>
    <col min="2818" max="2818" width="8.140625" style="307" customWidth="1"/>
    <col min="2819" max="2819" width="8" style="307" customWidth="1"/>
    <col min="2820" max="2820" width="10.85546875" style="307" customWidth="1"/>
    <col min="2821" max="2821" width="5" style="307" customWidth="1"/>
    <col min="2822" max="2822" width="8.5703125" style="307" customWidth="1"/>
    <col min="2823" max="2823" width="8.42578125" style="307" customWidth="1"/>
    <col min="2824" max="2834" width="8.28515625" style="307" customWidth="1"/>
    <col min="2835" max="2880" width="8.140625" style="307" customWidth="1"/>
    <col min="2881" max="3072" width="9.140625" style="307"/>
    <col min="3073" max="3073" width="4.42578125" style="307" customWidth="1"/>
    <col min="3074" max="3074" width="8.140625" style="307" customWidth="1"/>
    <col min="3075" max="3075" width="8" style="307" customWidth="1"/>
    <col min="3076" max="3076" width="10.85546875" style="307" customWidth="1"/>
    <col min="3077" max="3077" width="5" style="307" customWidth="1"/>
    <col min="3078" max="3078" width="8.5703125" style="307" customWidth="1"/>
    <col min="3079" max="3079" width="8.42578125" style="307" customWidth="1"/>
    <col min="3080" max="3090" width="8.28515625" style="307" customWidth="1"/>
    <col min="3091" max="3136" width="8.140625" style="307" customWidth="1"/>
    <col min="3137" max="3328" width="9.140625" style="307"/>
    <col min="3329" max="3329" width="4.42578125" style="307" customWidth="1"/>
    <col min="3330" max="3330" width="8.140625" style="307" customWidth="1"/>
    <col min="3331" max="3331" width="8" style="307" customWidth="1"/>
    <col min="3332" max="3332" width="10.85546875" style="307" customWidth="1"/>
    <col min="3333" max="3333" width="5" style="307" customWidth="1"/>
    <col min="3334" max="3334" width="8.5703125" style="307" customWidth="1"/>
    <col min="3335" max="3335" width="8.42578125" style="307" customWidth="1"/>
    <col min="3336" max="3346" width="8.28515625" style="307" customWidth="1"/>
    <col min="3347" max="3392" width="8.140625" style="307" customWidth="1"/>
    <col min="3393" max="3584" width="9.140625" style="307"/>
    <col min="3585" max="3585" width="4.42578125" style="307" customWidth="1"/>
    <col min="3586" max="3586" width="8.140625" style="307" customWidth="1"/>
    <col min="3587" max="3587" width="8" style="307" customWidth="1"/>
    <col min="3588" max="3588" width="10.85546875" style="307" customWidth="1"/>
    <col min="3589" max="3589" width="5" style="307" customWidth="1"/>
    <col min="3590" max="3590" width="8.5703125" style="307" customWidth="1"/>
    <col min="3591" max="3591" width="8.42578125" style="307" customWidth="1"/>
    <col min="3592" max="3602" width="8.28515625" style="307" customWidth="1"/>
    <col min="3603" max="3648" width="8.140625" style="307" customWidth="1"/>
    <col min="3649" max="3840" width="9.140625" style="307"/>
    <col min="3841" max="3841" width="4.42578125" style="307" customWidth="1"/>
    <col min="3842" max="3842" width="8.140625" style="307" customWidth="1"/>
    <col min="3843" max="3843" width="8" style="307" customWidth="1"/>
    <col min="3844" max="3844" width="10.85546875" style="307" customWidth="1"/>
    <col min="3845" max="3845" width="5" style="307" customWidth="1"/>
    <col min="3846" max="3846" width="8.5703125" style="307" customWidth="1"/>
    <col min="3847" max="3847" width="8.42578125" style="307" customWidth="1"/>
    <col min="3848" max="3858" width="8.28515625" style="307" customWidth="1"/>
    <col min="3859" max="3904" width="8.140625" style="307" customWidth="1"/>
    <col min="3905" max="4096" width="9.140625" style="307"/>
    <col min="4097" max="4097" width="4.42578125" style="307" customWidth="1"/>
    <col min="4098" max="4098" width="8.140625" style="307" customWidth="1"/>
    <col min="4099" max="4099" width="8" style="307" customWidth="1"/>
    <col min="4100" max="4100" width="10.85546875" style="307" customWidth="1"/>
    <col min="4101" max="4101" width="5" style="307" customWidth="1"/>
    <col min="4102" max="4102" width="8.5703125" style="307" customWidth="1"/>
    <col min="4103" max="4103" width="8.42578125" style="307" customWidth="1"/>
    <col min="4104" max="4114" width="8.28515625" style="307" customWidth="1"/>
    <col min="4115" max="4160" width="8.140625" style="307" customWidth="1"/>
    <col min="4161" max="4352" width="9.140625" style="307"/>
    <col min="4353" max="4353" width="4.42578125" style="307" customWidth="1"/>
    <col min="4354" max="4354" width="8.140625" style="307" customWidth="1"/>
    <col min="4355" max="4355" width="8" style="307" customWidth="1"/>
    <col min="4356" max="4356" width="10.85546875" style="307" customWidth="1"/>
    <col min="4357" max="4357" width="5" style="307" customWidth="1"/>
    <col min="4358" max="4358" width="8.5703125" style="307" customWidth="1"/>
    <col min="4359" max="4359" width="8.42578125" style="307" customWidth="1"/>
    <col min="4360" max="4370" width="8.28515625" style="307" customWidth="1"/>
    <col min="4371" max="4416" width="8.140625" style="307" customWidth="1"/>
    <col min="4417" max="4608" width="9.140625" style="307"/>
    <col min="4609" max="4609" width="4.42578125" style="307" customWidth="1"/>
    <col min="4610" max="4610" width="8.140625" style="307" customWidth="1"/>
    <col min="4611" max="4611" width="8" style="307" customWidth="1"/>
    <col min="4612" max="4612" width="10.85546875" style="307" customWidth="1"/>
    <col min="4613" max="4613" width="5" style="307" customWidth="1"/>
    <col min="4614" max="4614" width="8.5703125" style="307" customWidth="1"/>
    <col min="4615" max="4615" width="8.42578125" style="307" customWidth="1"/>
    <col min="4616" max="4626" width="8.28515625" style="307" customWidth="1"/>
    <col min="4627" max="4672" width="8.140625" style="307" customWidth="1"/>
    <col min="4673" max="4864" width="9.140625" style="307"/>
    <col min="4865" max="4865" width="4.42578125" style="307" customWidth="1"/>
    <col min="4866" max="4866" width="8.140625" style="307" customWidth="1"/>
    <col min="4867" max="4867" width="8" style="307" customWidth="1"/>
    <col min="4868" max="4868" width="10.85546875" style="307" customWidth="1"/>
    <col min="4869" max="4869" width="5" style="307" customWidth="1"/>
    <col min="4870" max="4870" width="8.5703125" style="307" customWidth="1"/>
    <col min="4871" max="4871" width="8.42578125" style="307" customWidth="1"/>
    <col min="4872" max="4882" width="8.28515625" style="307" customWidth="1"/>
    <col min="4883" max="4928" width="8.140625" style="307" customWidth="1"/>
    <col min="4929" max="5120" width="9.140625" style="307"/>
    <col min="5121" max="5121" width="4.42578125" style="307" customWidth="1"/>
    <col min="5122" max="5122" width="8.140625" style="307" customWidth="1"/>
    <col min="5123" max="5123" width="8" style="307" customWidth="1"/>
    <col min="5124" max="5124" width="10.85546875" style="307" customWidth="1"/>
    <col min="5125" max="5125" width="5" style="307" customWidth="1"/>
    <col min="5126" max="5126" width="8.5703125" style="307" customWidth="1"/>
    <col min="5127" max="5127" width="8.42578125" style="307" customWidth="1"/>
    <col min="5128" max="5138" width="8.28515625" style="307" customWidth="1"/>
    <col min="5139" max="5184" width="8.140625" style="307" customWidth="1"/>
    <col min="5185" max="5376" width="9.140625" style="307"/>
    <col min="5377" max="5377" width="4.42578125" style="307" customWidth="1"/>
    <col min="5378" max="5378" width="8.140625" style="307" customWidth="1"/>
    <col min="5379" max="5379" width="8" style="307" customWidth="1"/>
    <col min="5380" max="5380" width="10.85546875" style="307" customWidth="1"/>
    <col min="5381" max="5381" width="5" style="307" customWidth="1"/>
    <col min="5382" max="5382" width="8.5703125" style="307" customWidth="1"/>
    <col min="5383" max="5383" width="8.42578125" style="307" customWidth="1"/>
    <col min="5384" max="5394" width="8.28515625" style="307" customWidth="1"/>
    <col min="5395" max="5440" width="8.140625" style="307" customWidth="1"/>
    <col min="5441" max="5632" width="9.140625" style="307"/>
    <col min="5633" max="5633" width="4.42578125" style="307" customWidth="1"/>
    <col min="5634" max="5634" width="8.140625" style="307" customWidth="1"/>
    <col min="5635" max="5635" width="8" style="307" customWidth="1"/>
    <col min="5636" max="5636" width="10.85546875" style="307" customWidth="1"/>
    <col min="5637" max="5637" width="5" style="307" customWidth="1"/>
    <col min="5638" max="5638" width="8.5703125" style="307" customWidth="1"/>
    <col min="5639" max="5639" width="8.42578125" style="307" customWidth="1"/>
    <col min="5640" max="5650" width="8.28515625" style="307" customWidth="1"/>
    <col min="5651" max="5696" width="8.140625" style="307" customWidth="1"/>
    <col min="5697" max="5888" width="9.140625" style="307"/>
    <col min="5889" max="5889" width="4.42578125" style="307" customWidth="1"/>
    <col min="5890" max="5890" width="8.140625" style="307" customWidth="1"/>
    <col min="5891" max="5891" width="8" style="307" customWidth="1"/>
    <col min="5892" max="5892" width="10.85546875" style="307" customWidth="1"/>
    <col min="5893" max="5893" width="5" style="307" customWidth="1"/>
    <col min="5894" max="5894" width="8.5703125" style="307" customWidth="1"/>
    <col min="5895" max="5895" width="8.42578125" style="307" customWidth="1"/>
    <col min="5896" max="5906" width="8.28515625" style="307" customWidth="1"/>
    <col min="5907" max="5952" width="8.140625" style="307" customWidth="1"/>
    <col min="5953" max="6144" width="9.140625" style="307"/>
    <col min="6145" max="6145" width="4.42578125" style="307" customWidth="1"/>
    <col min="6146" max="6146" width="8.140625" style="307" customWidth="1"/>
    <col min="6147" max="6147" width="8" style="307" customWidth="1"/>
    <col min="6148" max="6148" width="10.85546875" style="307" customWidth="1"/>
    <col min="6149" max="6149" width="5" style="307" customWidth="1"/>
    <col min="6150" max="6150" width="8.5703125" style="307" customWidth="1"/>
    <col min="6151" max="6151" width="8.42578125" style="307" customWidth="1"/>
    <col min="6152" max="6162" width="8.28515625" style="307" customWidth="1"/>
    <col min="6163" max="6208" width="8.140625" style="307" customWidth="1"/>
    <col min="6209" max="6400" width="9.140625" style="307"/>
    <col min="6401" max="6401" width="4.42578125" style="307" customWidth="1"/>
    <col min="6402" max="6402" width="8.140625" style="307" customWidth="1"/>
    <col min="6403" max="6403" width="8" style="307" customWidth="1"/>
    <col min="6404" max="6404" width="10.85546875" style="307" customWidth="1"/>
    <col min="6405" max="6405" width="5" style="307" customWidth="1"/>
    <col min="6406" max="6406" width="8.5703125" style="307" customWidth="1"/>
    <col min="6407" max="6407" width="8.42578125" style="307" customWidth="1"/>
    <col min="6408" max="6418" width="8.28515625" style="307" customWidth="1"/>
    <col min="6419" max="6464" width="8.140625" style="307" customWidth="1"/>
    <col min="6465" max="6656" width="9.140625" style="307"/>
    <col min="6657" max="6657" width="4.42578125" style="307" customWidth="1"/>
    <col min="6658" max="6658" width="8.140625" style="307" customWidth="1"/>
    <col min="6659" max="6659" width="8" style="307" customWidth="1"/>
    <col min="6660" max="6660" width="10.85546875" style="307" customWidth="1"/>
    <col min="6661" max="6661" width="5" style="307" customWidth="1"/>
    <col min="6662" max="6662" width="8.5703125" style="307" customWidth="1"/>
    <col min="6663" max="6663" width="8.42578125" style="307" customWidth="1"/>
    <col min="6664" max="6674" width="8.28515625" style="307" customWidth="1"/>
    <col min="6675" max="6720" width="8.140625" style="307" customWidth="1"/>
    <col min="6721" max="6912" width="9.140625" style="307"/>
    <col min="6913" max="6913" width="4.42578125" style="307" customWidth="1"/>
    <col min="6914" max="6914" width="8.140625" style="307" customWidth="1"/>
    <col min="6915" max="6915" width="8" style="307" customWidth="1"/>
    <col min="6916" max="6916" width="10.85546875" style="307" customWidth="1"/>
    <col min="6917" max="6917" width="5" style="307" customWidth="1"/>
    <col min="6918" max="6918" width="8.5703125" style="307" customWidth="1"/>
    <col min="6919" max="6919" width="8.42578125" style="307" customWidth="1"/>
    <col min="6920" max="6930" width="8.28515625" style="307" customWidth="1"/>
    <col min="6931" max="6976" width="8.140625" style="307" customWidth="1"/>
    <col min="6977" max="7168" width="9.140625" style="307"/>
    <col min="7169" max="7169" width="4.42578125" style="307" customWidth="1"/>
    <col min="7170" max="7170" width="8.140625" style="307" customWidth="1"/>
    <col min="7171" max="7171" width="8" style="307" customWidth="1"/>
    <col min="7172" max="7172" width="10.85546875" style="307" customWidth="1"/>
    <col min="7173" max="7173" width="5" style="307" customWidth="1"/>
    <col min="7174" max="7174" width="8.5703125" style="307" customWidth="1"/>
    <col min="7175" max="7175" width="8.42578125" style="307" customWidth="1"/>
    <col min="7176" max="7186" width="8.28515625" style="307" customWidth="1"/>
    <col min="7187" max="7232" width="8.140625" style="307" customWidth="1"/>
    <col min="7233" max="7424" width="9.140625" style="307"/>
    <col min="7425" max="7425" width="4.42578125" style="307" customWidth="1"/>
    <col min="7426" max="7426" width="8.140625" style="307" customWidth="1"/>
    <col min="7427" max="7427" width="8" style="307" customWidth="1"/>
    <col min="7428" max="7428" width="10.85546875" style="307" customWidth="1"/>
    <col min="7429" max="7429" width="5" style="307" customWidth="1"/>
    <col min="7430" max="7430" width="8.5703125" style="307" customWidth="1"/>
    <col min="7431" max="7431" width="8.42578125" style="307" customWidth="1"/>
    <col min="7432" max="7442" width="8.28515625" style="307" customWidth="1"/>
    <col min="7443" max="7488" width="8.140625" style="307" customWidth="1"/>
    <col min="7489" max="7680" width="9.140625" style="307"/>
    <col min="7681" max="7681" width="4.42578125" style="307" customWidth="1"/>
    <col min="7682" max="7682" width="8.140625" style="307" customWidth="1"/>
    <col min="7683" max="7683" width="8" style="307" customWidth="1"/>
    <col min="7684" max="7684" width="10.85546875" style="307" customWidth="1"/>
    <col min="7685" max="7685" width="5" style="307" customWidth="1"/>
    <col min="7686" max="7686" width="8.5703125" style="307" customWidth="1"/>
    <col min="7687" max="7687" width="8.42578125" style="307" customWidth="1"/>
    <col min="7688" max="7698" width="8.28515625" style="307" customWidth="1"/>
    <col min="7699" max="7744" width="8.140625" style="307" customWidth="1"/>
    <col min="7745" max="7936" width="9.140625" style="307"/>
    <col min="7937" max="7937" width="4.42578125" style="307" customWidth="1"/>
    <col min="7938" max="7938" width="8.140625" style="307" customWidth="1"/>
    <col min="7939" max="7939" width="8" style="307" customWidth="1"/>
    <col min="7940" max="7940" width="10.85546875" style="307" customWidth="1"/>
    <col min="7941" max="7941" width="5" style="307" customWidth="1"/>
    <col min="7942" max="7942" width="8.5703125" style="307" customWidth="1"/>
    <col min="7943" max="7943" width="8.42578125" style="307" customWidth="1"/>
    <col min="7944" max="7954" width="8.28515625" style="307" customWidth="1"/>
    <col min="7955" max="8000" width="8.140625" style="307" customWidth="1"/>
    <col min="8001" max="8192" width="9.140625" style="307"/>
    <col min="8193" max="8193" width="4.42578125" style="307" customWidth="1"/>
    <col min="8194" max="8194" width="8.140625" style="307" customWidth="1"/>
    <col min="8195" max="8195" width="8" style="307" customWidth="1"/>
    <col min="8196" max="8196" width="10.85546875" style="307" customWidth="1"/>
    <col min="8197" max="8197" width="5" style="307" customWidth="1"/>
    <col min="8198" max="8198" width="8.5703125" style="307" customWidth="1"/>
    <col min="8199" max="8199" width="8.42578125" style="307" customWidth="1"/>
    <col min="8200" max="8210" width="8.28515625" style="307" customWidth="1"/>
    <col min="8211" max="8256" width="8.140625" style="307" customWidth="1"/>
    <col min="8257" max="8448" width="9.140625" style="307"/>
    <col min="8449" max="8449" width="4.42578125" style="307" customWidth="1"/>
    <col min="8450" max="8450" width="8.140625" style="307" customWidth="1"/>
    <col min="8451" max="8451" width="8" style="307" customWidth="1"/>
    <col min="8452" max="8452" width="10.85546875" style="307" customWidth="1"/>
    <col min="8453" max="8453" width="5" style="307" customWidth="1"/>
    <col min="8454" max="8454" width="8.5703125" style="307" customWidth="1"/>
    <col min="8455" max="8455" width="8.42578125" style="307" customWidth="1"/>
    <col min="8456" max="8466" width="8.28515625" style="307" customWidth="1"/>
    <col min="8467" max="8512" width="8.140625" style="307" customWidth="1"/>
    <col min="8513" max="8704" width="9.140625" style="307"/>
    <col min="8705" max="8705" width="4.42578125" style="307" customWidth="1"/>
    <col min="8706" max="8706" width="8.140625" style="307" customWidth="1"/>
    <col min="8707" max="8707" width="8" style="307" customWidth="1"/>
    <col min="8708" max="8708" width="10.85546875" style="307" customWidth="1"/>
    <col min="8709" max="8709" width="5" style="307" customWidth="1"/>
    <col min="8710" max="8710" width="8.5703125" style="307" customWidth="1"/>
    <col min="8711" max="8711" width="8.42578125" style="307" customWidth="1"/>
    <col min="8712" max="8722" width="8.28515625" style="307" customWidth="1"/>
    <col min="8723" max="8768" width="8.140625" style="307" customWidth="1"/>
    <col min="8769" max="8960" width="9.140625" style="307"/>
    <col min="8961" max="8961" width="4.42578125" style="307" customWidth="1"/>
    <col min="8962" max="8962" width="8.140625" style="307" customWidth="1"/>
    <col min="8963" max="8963" width="8" style="307" customWidth="1"/>
    <col min="8964" max="8964" width="10.85546875" style="307" customWidth="1"/>
    <col min="8965" max="8965" width="5" style="307" customWidth="1"/>
    <col min="8966" max="8966" width="8.5703125" style="307" customWidth="1"/>
    <col min="8967" max="8967" width="8.42578125" style="307" customWidth="1"/>
    <col min="8968" max="8978" width="8.28515625" style="307" customWidth="1"/>
    <col min="8979" max="9024" width="8.140625" style="307" customWidth="1"/>
    <col min="9025" max="9216" width="9.140625" style="307"/>
    <col min="9217" max="9217" width="4.42578125" style="307" customWidth="1"/>
    <col min="9218" max="9218" width="8.140625" style="307" customWidth="1"/>
    <col min="9219" max="9219" width="8" style="307" customWidth="1"/>
    <col min="9220" max="9220" width="10.85546875" style="307" customWidth="1"/>
    <col min="9221" max="9221" width="5" style="307" customWidth="1"/>
    <col min="9222" max="9222" width="8.5703125" style="307" customWidth="1"/>
    <col min="9223" max="9223" width="8.42578125" style="307" customWidth="1"/>
    <col min="9224" max="9234" width="8.28515625" style="307" customWidth="1"/>
    <col min="9235" max="9280" width="8.140625" style="307" customWidth="1"/>
    <col min="9281" max="9472" width="9.140625" style="307"/>
    <col min="9473" max="9473" width="4.42578125" style="307" customWidth="1"/>
    <col min="9474" max="9474" width="8.140625" style="307" customWidth="1"/>
    <col min="9475" max="9475" width="8" style="307" customWidth="1"/>
    <col min="9476" max="9476" width="10.85546875" style="307" customWidth="1"/>
    <col min="9477" max="9477" width="5" style="307" customWidth="1"/>
    <col min="9478" max="9478" width="8.5703125" style="307" customWidth="1"/>
    <col min="9479" max="9479" width="8.42578125" style="307" customWidth="1"/>
    <col min="9480" max="9490" width="8.28515625" style="307" customWidth="1"/>
    <col min="9491" max="9536" width="8.140625" style="307" customWidth="1"/>
    <col min="9537" max="9728" width="9.140625" style="307"/>
    <col min="9729" max="9729" width="4.42578125" style="307" customWidth="1"/>
    <col min="9730" max="9730" width="8.140625" style="307" customWidth="1"/>
    <col min="9731" max="9731" width="8" style="307" customWidth="1"/>
    <col min="9732" max="9732" width="10.85546875" style="307" customWidth="1"/>
    <col min="9733" max="9733" width="5" style="307" customWidth="1"/>
    <col min="9734" max="9734" width="8.5703125" style="307" customWidth="1"/>
    <col min="9735" max="9735" width="8.42578125" style="307" customWidth="1"/>
    <col min="9736" max="9746" width="8.28515625" style="307" customWidth="1"/>
    <col min="9747" max="9792" width="8.140625" style="307" customWidth="1"/>
    <col min="9793" max="9984" width="9.140625" style="307"/>
    <col min="9985" max="9985" width="4.42578125" style="307" customWidth="1"/>
    <col min="9986" max="9986" width="8.140625" style="307" customWidth="1"/>
    <col min="9987" max="9987" width="8" style="307" customWidth="1"/>
    <col min="9988" max="9988" width="10.85546875" style="307" customWidth="1"/>
    <col min="9989" max="9989" width="5" style="307" customWidth="1"/>
    <col min="9990" max="9990" width="8.5703125" style="307" customWidth="1"/>
    <col min="9991" max="9991" width="8.42578125" style="307" customWidth="1"/>
    <col min="9992" max="10002" width="8.28515625" style="307" customWidth="1"/>
    <col min="10003" max="10048" width="8.140625" style="307" customWidth="1"/>
    <col min="10049" max="10240" width="9.140625" style="307"/>
    <col min="10241" max="10241" width="4.42578125" style="307" customWidth="1"/>
    <col min="10242" max="10242" width="8.140625" style="307" customWidth="1"/>
    <col min="10243" max="10243" width="8" style="307" customWidth="1"/>
    <col min="10244" max="10244" width="10.85546875" style="307" customWidth="1"/>
    <col min="10245" max="10245" width="5" style="307" customWidth="1"/>
    <col min="10246" max="10246" width="8.5703125" style="307" customWidth="1"/>
    <col min="10247" max="10247" width="8.42578125" style="307" customWidth="1"/>
    <col min="10248" max="10258" width="8.28515625" style="307" customWidth="1"/>
    <col min="10259" max="10304" width="8.140625" style="307" customWidth="1"/>
    <col min="10305" max="10496" width="9.140625" style="307"/>
    <col min="10497" max="10497" width="4.42578125" style="307" customWidth="1"/>
    <col min="10498" max="10498" width="8.140625" style="307" customWidth="1"/>
    <col min="10499" max="10499" width="8" style="307" customWidth="1"/>
    <col min="10500" max="10500" width="10.85546875" style="307" customWidth="1"/>
    <col min="10501" max="10501" width="5" style="307" customWidth="1"/>
    <col min="10502" max="10502" width="8.5703125" style="307" customWidth="1"/>
    <col min="10503" max="10503" width="8.42578125" style="307" customWidth="1"/>
    <col min="10504" max="10514" width="8.28515625" style="307" customWidth="1"/>
    <col min="10515" max="10560" width="8.140625" style="307" customWidth="1"/>
    <col min="10561" max="10752" width="9.140625" style="307"/>
    <col min="10753" max="10753" width="4.42578125" style="307" customWidth="1"/>
    <col min="10754" max="10754" width="8.140625" style="307" customWidth="1"/>
    <col min="10755" max="10755" width="8" style="307" customWidth="1"/>
    <col min="10756" max="10756" width="10.85546875" style="307" customWidth="1"/>
    <col min="10757" max="10757" width="5" style="307" customWidth="1"/>
    <col min="10758" max="10758" width="8.5703125" style="307" customWidth="1"/>
    <col min="10759" max="10759" width="8.42578125" style="307" customWidth="1"/>
    <col min="10760" max="10770" width="8.28515625" style="307" customWidth="1"/>
    <col min="10771" max="10816" width="8.140625" style="307" customWidth="1"/>
    <col min="10817" max="11008" width="9.140625" style="307"/>
    <col min="11009" max="11009" width="4.42578125" style="307" customWidth="1"/>
    <col min="11010" max="11010" width="8.140625" style="307" customWidth="1"/>
    <col min="11011" max="11011" width="8" style="307" customWidth="1"/>
    <col min="11012" max="11012" width="10.85546875" style="307" customWidth="1"/>
    <col min="11013" max="11013" width="5" style="307" customWidth="1"/>
    <col min="11014" max="11014" width="8.5703125" style="307" customWidth="1"/>
    <col min="11015" max="11015" width="8.42578125" style="307" customWidth="1"/>
    <col min="11016" max="11026" width="8.28515625" style="307" customWidth="1"/>
    <col min="11027" max="11072" width="8.140625" style="307" customWidth="1"/>
    <col min="11073" max="11264" width="9.140625" style="307"/>
    <col min="11265" max="11265" width="4.42578125" style="307" customWidth="1"/>
    <col min="11266" max="11266" width="8.140625" style="307" customWidth="1"/>
    <col min="11267" max="11267" width="8" style="307" customWidth="1"/>
    <col min="11268" max="11268" width="10.85546875" style="307" customWidth="1"/>
    <col min="11269" max="11269" width="5" style="307" customWidth="1"/>
    <col min="11270" max="11270" width="8.5703125" style="307" customWidth="1"/>
    <col min="11271" max="11271" width="8.42578125" style="307" customWidth="1"/>
    <col min="11272" max="11282" width="8.28515625" style="307" customWidth="1"/>
    <col min="11283" max="11328" width="8.140625" style="307" customWidth="1"/>
    <col min="11329" max="11520" width="9.140625" style="307"/>
    <col min="11521" max="11521" width="4.42578125" style="307" customWidth="1"/>
    <col min="11522" max="11522" width="8.140625" style="307" customWidth="1"/>
    <col min="11523" max="11523" width="8" style="307" customWidth="1"/>
    <col min="11524" max="11524" width="10.85546875" style="307" customWidth="1"/>
    <col min="11525" max="11525" width="5" style="307" customWidth="1"/>
    <col min="11526" max="11526" width="8.5703125" style="307" customWidth="1"/>
    <col min="11527" max="11527" width="8.42578125" style="307" customWidth="1"/>
    <col min="11528" max="11538" width="8.28515625" style="307" customWidth="1"/>
    <col min="11539" max="11584" width="8.140625" style="307" customWidth="1"/>
    <col min="11585" max="11776" width="9.140625" style="307"/>
    <col min="11777" max="11777" width="4.42578125" style="307" customWidth="1"/>
    <col min="11778" max="11778" width="8.140625" style="307" customWidth="1"/>
    <col min="11779" max="11779" width="8" style="307" customWidth="1"/>
    <col min="11780" max="11780" width="10.85546875" style="307" customWidth="1"/>
    <col min="11781" max="11781" width="5" style="307" customWidth="1"/>
    <col min="11782" max="11782" width="8.5703125" style="307" customWidth="1"/>
    <col min="11783" max="11783" width="8.42578125" style="307" customWidth="1"/>
    <col min="11784" max="11794" width="8.28515625" style="307" customWidth="1"/>
    <col min="11795" max="11840" width="8.140625" style="307" customWidth="1"/>
    <col min="11841" max="12032" width="9.140625" style="307"/>
    <col min="12033" max="12033" width="4.42578125" style="307" customWidth="1"/>
    <col min="12034" max="12034" width="8.140625" style="307" customWidth="1"/>
    <col min="12035" max="12035" width="8" style="307" customWidth="1"/>
    <col min="12036" max="12036" width="10.85546875" style="307" customWidth="1"/>
    <col min="12037" max="12037" width="5" style="307" customWidth="1"/>
    <col min="12038" max="12038" width="8.5703125" style="307" customWidth="1"/>
    <col min="12039" max="12039" width="8.42578125" style="307" customWidth="1"/>
    <col min="12040" max="12050" width="8.28515625" style="307" customWidth="1"/>
    <col min="12051" max="12096" width="8.140625" style="307" customWidth="1"/>
    <col min="12097" max="12288" width="9.140625" style="307"/>
    <col min="12289" max="12289" width="4.42578125" style="307" customWidth="1"/>
    <col min="12290" max="12290" width="8.140625" style="307" customWidth="1"/>
    <col min="12291" max="12291" width="8" style="307" customWidth="1"/>
    <col min="12292" max="12292" width="10.85546875" style="307" customWidth="1"/>
    <col min="12293" max="12293" width="5" style="307" customWidth="1"/>
    <col min="12294" max="12294" width="8.5703125" style="307" customWidth="1"/>
    <col min="12295" max="12295" width="8.42578125" style="307" customWidth="1"/>
    <col min="12296" max="12306" width="8.28515625" style="307" customWidth="1"/>
    <col min="12307" max="12352" width="8.140625" style="307" customWidth="1"/>
    <col min="12353" max="12544" width="9.140625" style="307"/>
    <col min="12545" max="12545" width="4.42578125" style="307" customWidth="1"/>
    <col min="12546" max="12546" width="8.140625" style="307" customWidth="1"/>
    <col min="12547" max="12547" width="8" style="307" customWidth="1"/>
    <col min="12548" max="12548" width="10.85546875" style="307" customWidth="1"/>
    <col min="12549" max="12549" width="5" style="307" customWidth="1"/>
    <col min="12550" max="12550" width="8.5703125" style="307" customWidth="1"/>
    <col min="12551" max="12551" width="8.42578125" style="307" customWidth="1"/>
    <col min="12552" max="12562" width="8.28515625" style="307" customWidth="1"/>
    <col min="12563" max="12608" width="8.140625" style="307" customWidth="1"/>
    <col min="12609" max="12800" width="9.140625" style="307"/>
    <col min="12801" max="12801" width="4.42578125" style="307" customWidth="1"/>
    <col min="12802" max="12802" width="8.140625" style="307" customWidth="1"/>
    <col min="12803" max="12803" width="8" style="307" customWidth="1"/>
    <col min="12804" max="12804" width="10.85546875" style="307" customWidth="1"/>
    <col min="12805" max="12805" width="5" style="307" customWidth="1"/>
    <col min="12806" max="12806" width="8.5703125" style="307" customWidth="1"/>
    <col min="12807" max="12807" width="8.42578125" style="307" customWidth="1"/>
    <col min="12808" max="12818" width="8.28515625" style="307" customWidth="1"/>
    <col min="12819" max="12864" width="8.140625" style="307" customWidth="1"/>
    <col min="12865" max="13056" width="9.140625" style="307"/>
    <col min="13057" max="13057" width="4.42578125" style="307" customWidth="1"/>
    <col min="13058" max="13058" width="8.140625" style="307" customWidth="1"/>
    <col min="13059" max="13059" width="8" style="307" customWidth="1"/>
    <col min="13060" max="13060" width="10.85546875" style="307" customWidth="1"/>
    <col min="13061" max="13061" width="5" style="307" customWidth="1"/>
    <col min="13062" max="13062" width="8.5703125" style="307" customWidth="1"/>
    <col min="13063" max="13063" width="8.42578125" style="307" customWidth="1"/>
    <col min="13064" max="13074" width="8.28515625" style="307" customWidth="1"/>
    <col min="13075" max="13120" width="8.140625" style="307" customWidth="1"/>
    <col min="13121" max="13312" width="9.140625" style="307"/>
    <col min="13313" max="13313" width="4.42578125" style="307" customWidth="1"/>
    <col min="13314" max="13314" width="8.140625" style="307" customWidth="1"/>
    <col min="13315" max="13315" width="8" style="307" customWidth="1"/>
    <col min="13316" max="13316" width="10.85546875" style="307" customWidth="1"/>
    <col min="13317" max="13317" width="5" style="307" customWidth="1"/>
    <col min="13318" max="13318" width="8.5703125" style="307" customWidth="1"/>
    <col min="13319" max="13319" width="8.42578125" style="307" customWidth="1"/>
    <col min="13320" max="13330" width="8.28515625" style="307" customWidth="1"/>
    <col min="13331" max="13376" width="8.140625" style="307" customWidth="1"/>
    <col min="13377" max="13568" width="9.140625" style="307"/>
    <col min="13569" max="13569" width="4.42578125" style="307" customWidth="1"/>
    <col min="13570" max="13570" width="8.140625" style="307" customWidth="1"/>
    <col min="13571" max="13571" width="8" style="307" customWidth="1"/>
    <col min="13572" max="13572" width="10.85546875" style="307" customWidth="1"/>
    <col min="13573" max="13573" width="5" style="307" customWidth="1"/>
    <col min="13574" max="13574" width="8.5703125" style="307" customWidth="1"/>
    <col min="13575" max="13575" width="8.42578125" style="307" customWidth="1"/>
    <col min="13576" max="13586" width="8.28515625" style="307" customWidth="1"/>
    <col min="13587" max="13632" width="8.140625" style="307" customWidth="1"/>
    <col min="13633" max="13824" width="9.140625" style="307"/>
    <col min="13825" max="13825" width="4.42578125" style="307" customWidth="1"/>
    <col min="13826" max="13826" width="8.140625" style="307" customWidth="1"/>
    <col min="13827" max="13827" width="8" style="307" customWidth="1"/>
    <col min="13828" max="13828" width="10.85546875" style="307" customWidth="1"/>
    <col min="13829" max="13829" width="5" style="307" customWidth="1"/>
    <col min="13830" max="13830" width="8.5703125" style="307" customWidth="1"/>
    <col min="13831" max="13831" width="8.42578125" style="307" customWidth="1"/>
    <col min="13832" max="13842" width="8.28515625" style="307" customWidth="1"/>
    <col min="13843" max="13888" width="8.140625" style="307" customWidth="1"/>
    <col min="13889" max="14080" width="9.140625" style="307"/>
    <col min="14081" max="14081" width="4.42578125" style="307" customWidth="1"/>
    <col min="14082" max="14082" width="8.140625" style="307" customWidth="1"/>
    <col min="14083" max="14083" width="8" style="307" customWidth="1"/>
    <col min="14084" max="14084" width="10.85546875" style="307" customWidth="1"/>
    <col min="14085" max="14085" width="5" style="307" customWidth="1"/>
    <col min="14086" max="14086" width="8.5703125" style="307" customWidth="1"/>
    <col min="14087" max="14087" width="8.42578125" style="307" customWidth="1"/>
    <col min="14088" max="14098" width="8.28515625" style="307" customWidth="1"/>
    <col min="14099" max="14144" width="8.140625" style="307" customWidth="1"/>
    <col min="14145" max="14336" width="9.140625" style="307"/>
    <col min="14337" max="14337" width="4.42578125" style="307" customWidth="1"/>
    <col min="14338" max="14338" width="8.140625" style="307" customWidth="1"/>
    <col min="14339" max="14339" width="8" style="307" customWidth="1"/>
    <col min="14340" max="14340" width="10.85546875" style="307" customWidth="1"/>
    <col min="14341" max="14341" width="5" style="307" customWidth="1"/>
    <col min="14342" max="14342" width="8.5703125" style="307" customWidth="1"/>
    <col min="14343" max="14343" width="8.42578125" style="307" customWidth="1"/>
    <col min="14344" max="14354" width="8.28515625" style="307" customWidth="1"/>
    <col min="14355" max="14400" width="8.140625" style="307" customWidth="1"/>
    <col min="14401" max="14592" width="9.140625" style="307"/>
    <col min="14593" max="14593" width="4.42578125" style="307" customWidth="1"/>
    <col min="14594" max="14594" width="8.140625" style="307" customWidth="1"/>
    <col min="14595" max="14595" width="8" style="307" customWidth="1"/>
    <col min="14596" max="14596" width="10.85546875" style="307" customWidth="1"/>
    <col min="14597" max="14597" width="5" style="307" customWidth="1"/>
    <col min="14598" max="14598" width="8.5703125" style="307" customWidth="1"/>
    <col min="14599" max="14599" width="8.42578125" style="307" customWidth="1"/>
    <col min="14600" max="14610" width="8.28515625" style="307" customWidth="1"/>
    <col min="14611" max="14656" width="8.140625" style="307" customWidth="1"/>
    <col min="14657" max="14848" width="9.140625" style="307"/>
    <col min="14849" max="14849" width="4.42578125" style="307" customWidth="1"/>
    <col min="14850" max="14850" width="8.140625" style="307" customWidth="1"/>
    <col min="14851" max="14851" width="8" style="307" customWidth="1"/>
    <col min="14852" max="14852" width="10.85546875" style="307" customWidth="1"/>
    <col min="14853" max="14853" width="5" style="307" customWidth="1"/>
    <col min="14854" max="14854" width="8.5703125" style="307" customWidth="1"/>
    <col min="14855" max="14855" width="8.42578125" style="307" customWidth="1"/>
    <col min="14856" max="14866" width="8.28515625" style="307" customWidth="1"/>
    <col min="14867" max="14912" width="8.140625" style="307" customWidth="1"/>
    <col min="14913" max="15104" width="9.140625" style="307"/>
    <col min="15105" max="15105" width="4.42578125" style="307" customWidth="1"/>
    <col min="15106" max="15106" width="8.140625" style="307" customWidth="1"/>
    <col min="15107" max="15107" width="8" style="307" customWidth="1"/>
    <col min="15108" max="15108" width="10.85546875" style="307" customWidth="1"/>
    <col min="15109" max="15109" width="5" style="307" customWidth="1"/>
    <col min="15110" max="15110" width="8.5703125" style="307" customWidth="1"/>
    <col min="15111" max="15111" width="8.42578125" style="307" customWidth="1"/>
    <col min="15112" max="15122" width="8.28515625" style="307" customWidth="1"/>
    <col min="15123" max="15168" width="8.140625" style="307" customWidth="1"/>
    <col min="15169" max="15360" width="9.140625" style="307"/>
    <col min="15361" max="15361" width="4.42578125" style="307" customWidth="1"/>
    <col min="15362" max="15362" width="8.140625" style="307" customWidth="1"/>
    <col min="15363" max="15363" width="8" style="307" customWidth="1"/>
    <col min="15364" max="15364" width="10.85546875" style="307" customWidth="1"/>
    <col min="15365" max="15365" width="5" style="307" customWidth="1"/>
    <col min="15366" max="15366" width="8.5703125" style="307" customWidth="1"/>
    <col min="15367" max="15367" width="8.42578125" style="307" customWidth="1"/>
    <col min="15368" max="15378" width="8.28515625" style="307" customWidth="1"/>
    <col min="15379" max="15424" width="8.140625" style="307" customWidth="1"/>
    <col min="15425" max="15616" width="9.140625" style="307"/>
    <col min="15617" max="15617" width="4.42578125" style="307" customWidth="1"/>
    <col min="15618" max="15618" width="8.140625" style="307" customWidth="1"/>
    <col min="15619" max="15619" width="8" style="307" customWidth="1"/>
    <col min="15620" max="15620" width="10.85546875" style="307" customWidth="1"/>
    <col min="15621" max="15621" width="5" style="307" customWidth="1"/>
    <col min="15622" max="15622" width="8.5703125" style="307" customWidth="1"/>
    <col min="15623" max="15623" width="8.42578125" style="307" customWidth="1"/>
    <col min="15624" max="15634" width="8.28515625" style="307" customWidth="1"/>
    <col min="15635" max="15680" width="8.140625" style="307" customWidth="1"/>
    <col min="15681" max="15872" width="9.140625" style="307"/>
    <col min="15873" max="15873" width="4.42578125" style="307" customWidth="1"/>
    <col min="15874" max="15874" width="8.140625" style="307" customWidth="1"/>
    <col min="15875" max="15875" width="8" style="307" customWidth="1"/>
    <col min="15876" max="15876" width="10.85546875" style="307" customWidth="1"/>
    <col min="15877" max="15877" width="5" style="307" customWidth="1"/>
    <col min="15878" max="15878" width="8.5703125" style="307" customWidth="1"/>
    <col min="15879" max="15879" width="8.42578125" style="307" customWidth="1"/>
    <col min="15880" max="15890" width="8.28515625" style="307" customWidth="1"/>
    <col min="15891" max="15936" width="8.140625" style="307" customWidth="1"/>
    <col min="15937" max="16128" width="9.140625" style="307"/>
    <col min="16129" max="16129" width="4.42578125" style="307" customWidth="1"/>
    <col min="16130" max="16130" width="8.140625" style="307" customWidth="1"/>
    <col min="16131" max="16131" width="8" style="307" customWidth="1"/>
    <col min="16132" max="16132" width="10.85546875" style="307" customWidth="1"/>
    <col min="16133" max="16133" width="5" style="307" customWidth="1"/>
    <col min="16134" max="16134" width="8.5703125" style="307" customWidth="1"/>
    <col min="16135" max="16135" width="8.42578125" style="307" customWidth="1"/>
    <col min="16136" max="16146" width="8.28515625" style="307" customWidth="1"/>
    <col min="16147" max="16192" width="8.140625" style="307" customWidth="1"/>
    <col min="16193" max="16384" width="9.140625" style="307"/>
  </cols>
  <sheetData>
    <row r="1" spans="1:64" s="302" customFormat="1" ht="19.5" x14ac:dyDescent="0.3">
      <c r="A1" s="299" t="s">
        <v>0</v>
      </c>
      <c r="B1" s="299"/>
      <c r="C1" s="299"/>
      <c r="D1" s="299"/>
      <c r="E1" s="299"/>
      <c r="F1" s="299"/>
      <c r="G1" s="299"/>
      <c r="H1" s="300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6"/>
      <c r="BK1" s="6"/>
      <c r="BL1" s="7" t="s">
        <v>1</v>
      </c>
    </row>
    <row r="2" spans="1:64" s="302" customFormat="1" ht="20.25" thickBot="1" x14ac:dyDescent="0.35">
      <c r="A2" s="303" t="s">
        <v>2</v>
      </c>
      <c r="B2" s="303"/>
      <c r="C2" s="303"/>
      <c r="D2" s="303"/>
      <c r="E2" s="303"/>
      <c r="F2" s="301"/>
      <c r="G2" s="1413" t="s">
        <v>96</v>
      </c>
      <c r="H2" s="1413"/>
      <c r="I2" s="1413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1" t="s">
        <v>4</v>
      </c>
      <c r="BK2" s="1412">
        <v>41808</v>
      </c>
      <c r="BL2" s="1412"/>
    </row>
    <row r="3" spans="1:64" ht="17.25" thickBot="1" x14ac:dyDescent="0.3">
      <c r="B3" s="305"/>
      <c r="C3" s="305"/>
      <c r="D3" s="305"/>
      <c r="E3" s="305"/>
      <c r="F3" s="305"/>
      <c r="G3" s="305"/>
      <c r="H3" s="305"/>
      <c r="I3" s="305"/>
      <c r="J3" s="305"/>
      <c r="K3" s="306"/>
      <c r="L3" s="305"/>
      <c r="M3" s="305"/>
    </row>
    <row r="4" spans="1:64" s="15" customFormat="1" ht="17.25" thickBot="1" x14ac:dyDescent="0.3">
      <c r="A4" s="1405" t="s">
        <v>5</v>
      </c>
      <c r="B4" s="1406"/>
      <c r="C4" s="1406"/>
      <c r="D4" s="1406"/>
      <c r="E4" s="1406"/>
      <c r="F4" s="1406"/>
      <c r="G4" s="1407"/>
      <c r="H4" s="1431" t="s">
        <v>6</v>
      </c>
      <c r="I4" s="1432"/>
      <c r="J4" s="1433"/>
      <c r="K4" s="1431" t="s">
        <v>7</v>
      </c>
      <c r="L4" s="1432"/>
      <c r="M4" s="1433"/>
      <c r="N4" s="1431" t="s">
        <v>8</v>
      </c>
      <c r="O4" s="1432"/>
      <c r="P4" s="1433"/>
      <c r="Q4" s="1431" t="s">
        <v>9</v>
      </c>
      <c r="R4" s="1432"/>
      <c r="S4" s="1433"/>
      <c r="T4" s="1431" t="s">
        <v>10</v>
      </c>
      <c r="U4" s="1432"/>
      <c r="V4" s="1433"/>
      <c r="W4" s="1431" t="s">
        <v>11</v>
      </c>
      <c r="X4" s="1432"/>
      <c r="Y4" s="1433"/>
      <c r="Z4" s="1431" t="s">
        <v>12</v>
      </c>
      <c r="AA4" s="1432"/>
      <c r="AB4" s="1433"/>
      <c r="AC4" s="1431" t="s">
        <v>13</v>
      </c>
      <c r="AD4" s="1432"/>
      <c r="AE4" s="1433"/>
      <c r="AF4" s="1431" t="s">
        <v>14</v>
      </c>
      <c r="AG4" s="1432"/>
      <c r="AH4" s="1433"/>
      <c r="AI4" s="1431" t="s">
        <v>15</v>
      </c>
      <c r="AJ4" s="1432"/>
      <c r="AK4" s="1433"/>
      <c r="AL4" s="1431" t="s">
        <v>16</v>
      </c>
      <c r="AM4" s="1432"/>
      <c r="AN4" s="1433"/>
      <c r="AO4" s="1431" t="s">
        <v>17</v>
      </c>
      <c r="AP4" s="1432"/>
      <c r="AQ4" s="1433"/>
      <c r="AR4" s="1431" t="s">
        <v>18</v>
      </c>
      <c r="AS4" s="1432"/>
      <c r="AT4" s="1433"/>
      <c r="AU4" s="1431" t="s">
        <v>19</v>
      </c>
      <c r="AV4" s="1432"/>
      <c r="AW4" s="1433"/>
      <c r="AX4" s="1431" t="s">
        <v>20</v>
      </c>
      <c r="AY4" s="1432"/>
      <c r="AZ4" s="1433"/>
      <c r="BA4" s="1431" t="s">
        <v>21</v>
      </c>
      <c r="BB4" s="1432"/>
      <c r="BC4" s="1433"/>
      <c r="BD4" s="1431" t="s">
        <v>22</v>
      </c>
      <c r="BE4" s="1432"/>
      <c r="BF4" s="1433"/>
      <c r="BG4" s="1431" t="s">
        <v>23</v>
      </c>
      <c r="BH4" s="1432"/>
      <c r="BI4" s="1433"/>
      <c r="BJ4" s="1431" t="s">
        <v>24</v>
      </c>
      <c r="BK4" s="1432"/>
      <c r="BL4" s="1433"/>
    </row>
    <row r="5" spans="1:64" s="15" customFormat="1" x14ac:dyDescent="0.25">
      <c r="A5" s="1408" t="s">
        <v>25</v>
      </c>
      <c r="B5" s="1409"/>
      <c r="C5" s="17" t="s">
        <v>26</v>
      </c>
      <c r="D5" s="18"/>
      <c r="E5" s="18"/>
      <c r="F5" s="18"/>
      <c r="G5" s="18"/>
      <c r="H5" s="19" t="s">
        <v>27</v>
      </c>
      <c r="I5" s="20" t="s">
        <v>28</v>
      </c>
      <c r="J5" s="21" t="s">
        <v>29</v>
      </c>
      <c r="K5" s="19" t="s">
        <v>27</v>
      </c>
      <c r="L5" s="20" t="s">
        <v>28</v>
      </c>
      <c r="M5" s="21" t="s">
        <v>29</v>
      </c>
      <c r="N5" s="19" t="s">
        <v>27</v>
      </c>
      <c r="O5" s="20" t="s">
        <v>28</v>
      </c>
      <c r="P5" s="21" t="s">
        <v>29</v>
      </c>
      <c r="Q5" s="19" t="s">
        <v>27</v>
      </c>
      <c r="R5" s="20" t="s">
        <v>28</v>
      </c>
      <c r="S5" s="21" t="s">
        <v>29</v>
      </c>
      <c r="T5" s="19" t="s">
        <v>27</v>
      </c>
      <c r="U5" s="20" t="s">
        <v>28</v>
      </c>
      <c r="V5" s="21" t="s">
        <v>29</v>
      </c>
      <c r="W5" s="19" t="s">
        <v>27</v>
      </c>
      <c r="X5" s="20" t="s">
        <v>28</v>
      </c>
      <c r="Y5" s="21" t="s">
        <v>29</v>
      </c>
      <c r="Z5" s="19" t="s">
        <v>27</v>
      </c>
      <c r="AA5" s="20" t="s">
        <v>28</v>
      </c>
      <c r="AB5" s="21" t="s">
        <v>29</v>
      </c>
      <c r="AC5" s="19" t="s">
        <v>27</v>
      </c>
      <c r="AD5" s="20" t="s">
        <v>28</v>
      </c>
      <c r="AE5" s="21" t="s">
        <v>29</v>
      </c>
      <c r="AF5" s="19" t="s">
        <v>27</v>
      </c>
      <c r="AG5" s="20" t="s">
        <v>28</v>
      </c>
      <c r="AH5" s="21" t="s">
        <v>29</v>
      </c>
      <c r="AI5" s="19" t="s">
        <v>27</v>
      </c>
      <c r="AJ5" s="20" t="s">
        <v>28</v>
      </c>
      <c r="AK5" s="21" t="s">
        <v>29</v>
      </c>
      <c r="AL5" s="19" t="s">
        <v>27</v>
      </c>
      <c r="AM5" s="20" t="s">
        <v>28</v>
      </c>
      <c r="AN5" s="21" t="s">
        <v>29</v>
      </c>
      <c r="AO5" s="19" t="s">
        <v>27</v>
      </c>
      <c r="AP5" s="20" t="s">
        <v>28</v>
      </c>
      <c r="AQ5" s="21" t="s">
        <v>29</v>
      </c>
      <c r="AR5" s="19" t="s">
        <v>27</v>
      </c>
      <c r="AS5" s="20" t="s">
        <v>28</v>
      </c>
      <c r="AT5" s="21" t="s">
        <v>29</v>
      </c>
      <c r="AU5" s="19" t="s">
        <v>27</v>
      </c>
      <c r="AV5" s="20" t="s">
        <v>28</v>
      </c>
      <c r="AW5" s="21" t="s">
        <v>29</v>
      </c>
      <c r="AX5" s="19" t="s">
        <v>27</v>
      </c>
      <c r="AY5" s="20" t="s">
        <v>28</v>
      </c>
      <c r="AZ5" s="21" t="s">
        <v>29</v>
      </c>
      <c r="BA5" s="19" t="s">
        <v>27</v>
      </c>
      <c r="BB5" s="20" t="s">
        <v>28</v>
      </c>
      <c r="BC5" s="21" t="s">
        <v>29</v>
      </c>
      <c r="BD5" s="19" t="s">
        <v>27</v>
      </c>
      <c r="BE5" s="20" t="s">
        <v>28</v>
      </c>
      <c r="BF5" s="21" t="s">
        <v>29</v>
      </c>
      <c r="BG5" s="19" t="s">
        <v>27</v>
      </c>
      <c r="BH5" s="20" t="s">
        <v>28</v>
      </c>
      <c r="BI5" s="21" t="s">
        <v>29</v>
      </c>
      <c r="BJ5" s="19" t="s">
        <v>27</v>
      </c>
      <c r="BK5" s="20" t="s">
        <v>28</v>
      </c>
      <c r="BL5" s="21" t="s">
        <v>29</v>
      </c>
    </row>
    <row r="6" spans="1:64" s="15" customFormat="1" ht="17.25" thickBot="1" x14ac:dyDescent="0.3">
      <c r="A6" s="1410" t="s">
        <v>30</v>
      </c>
      <c r="B6" s="1411"/>
      <c r="C6" s="22" t="s">
        <v>31</v>
      </c>
      <c r="D6" s="23"/>
      <c r="E6" s="23"/>
      <c r="F6" s="24"/>
      <c r="G6" s="24"/>
      <c r="H6" s="308" t="s">
        <v>32</v>
      </c>
      <c r="I6" s="309" t="s">
        <v>33</v>
      </c>
      <c r="J6" s="310" t="s">
        <v>34</v>
      </c>
      <c r="K6" s="308" t="s">
        <v>32</v>
      </c>
      <c r="L6" s="309" t="s">
        <v>33</v>
      </c>
      <c r="M6" s="310" t="s">
        <v>97</v>
      </c>
      <c r="N6" s="308" t="s">
        <v>32</v>
      </c>
      <c r="O6" s="309" t="s">
        <v>33</v>
      </c>
      <c r="P6" s="310" t="s">
        <v>97</v>
      </c>
      <c r="Q6" s="308" t="s">
        <v>32</v>
      </c>
      <c r="R6" s="309" t="s">
        <v>33</v>
      </c>
      <c r="S6" s="310" t="s">
        <v>97</v>
      </c>
      <c r="T6" s="308" t="s">
        <v>32</v>
      </c>
      <c r="U6" s="309" t="s">
        <v>33</v>
      </c>
      <c r="V6" s="310" t="s">
        <v>97</v>
      </c>
      <c r="W6" s="308" t="s">
        <v>32</v>
      </c>
      <c r="X6" s="309" t="s">
        <v>33</v>
      </c>
      <c r="Y6" s="310" t="s">
        <v>97</v>
      </c>
      <c r="Z6" s="308" t="s">
        <v>32</v>
      </c>
      <c r="AA6" s="309" t="s">
        <v>33</v>
      </c>
      <c r="AB6" s="310" t="s">
        <v>97</v>
      </c>
      <c r="AC6" s="308" t="s">
        <v>32</v>
      </c>
      <c r="AD6" s="309" t="s">
        <v>33</v>
      </c>
      <c r="AE6" s="310" t="s">
        <v>97</v>
      </c>
      <c r="AF6" s="308" t="s">
        <v>32</v>
      </c>
      <c r="AG6" s="309" t="s">
        <v>33</v>
      </c>
      <c r="AH6" s="310" t="s">
        <v>97</v>
      </c>
      <c r="AI6" s="308" t="s">
        <v>32</v>
      </c>
      <c r="AJ6" s="309" t="s">
        <v>33</v>
      </c>
      <c r="AK6" s="310" t="s">
        <v>97</v>
      </c>
      <c r="AL6" s="308" t="s">
        <v>32</v>
      </c>
      <c r="AM6" s="309" t="s">
        <v>33</v>
      </c>
      <c r="AN6" s="310" t="s">
        <v>97</v>
      </c>
      <c r="AO6" s="308" t="s">
        <v>32</v>
      </c>
      <c r="AP6" s="309" t="s">
        <v>33</v>
      </c>
      <c r="AQ6" s="310" t="s">
        <v>97</v>
      </c>
      <c r="AR6" s="308" t="s">
        <v>32</v>
      </c>
      <c r="AS6" s="309" t="s">
        <v>33</v>
      </c>
      <c r="AT6" s="310" t="s">
        <v>97</v>
      </c>
      <c r="AU6" s="308" t="s">
        <v>32</v>
      </c>
      <c r="AV6" s="309" t="s">
        <v>33</v>
      </c>
      <c r="AW6" s="310" t="s">
        <v>97</v>
      </c>
      <c r="AX6" s="308" t="s">
        <v>32</v>
      </c>
      <c r="AY6" s="309" t="s">
        <v>33</v>
      </c>
      <c r="AZ6" s="310" t="s">
        <v>97</v>
      </c>
      <c r="BA6" s="308" t="s">
        <v>32</v>
      </c>
      <c r="BB6" s="309" t="s">
        <v>33</v>
      </c>
      <c r="BC6" s="310" t="s">
        <v>97</v>
      </c>
      <c r="BD6" s="308" t="s">
        <v>32</v>
      </c>
      <c r="BE6" s="309" t="s">
        <v>33</v>
      </c>
      <c r="BF6" s="310" t="s">
        <v>97</v>
      </c>
      <c r="BG6" s="308" t="s">
        <v>32</v>
      </c>
      <c r="BH6" s="309" t="s">
        <v>33</v>
      </c>
      <c r="BI6" s="310" t="s">
        <v>97</v>
      </c>
      <c r="BJ6" s="308" t="s">
        <v>32</v>
      </c>
      <c r="BK6" s="309" t="s">
        <v>33</v>
      </c>
      <c r="BL6" s="310" t="s">
        <v>97</v>
      </c>
    </row>
    <row r="7" spans="1:64" x14ac:dyDescent="0.25">
      <c r="A7" s="1395" t="s">
        <v>35</v>
      </c>
      <c r="B7" s="1396"/>
      <c r="C7" s="1387">
        <v>16</v>
      </c>
      <c r="D7" s="1395" t="s">
        <v>37</v>
      </c>
      <c r="E7" s="1396"/>
      <c r="F7" s="311" t="s">
        <v>36</v>
      </c>
      <c r="G7" s="312"/>
      <c r="H7" s="33">
        <f>SQRT(I7^2+J7^2)*1000/(1.73*I11)</f>
        <v>9.255526405786318</v>
      </c>
      <c r="I7" s="34">
        <v>0.16</v>
      </c>
      <c r="J7" s="35">
        <v>0.04</v>
      </c>
      <c r="K7" s="33">
        <f>K8/10.3</f>
        <v>41.747572815533978</v>
      </c>
      <c r="L7" s="34">
        <v>0.15</v>
      </c>
      <c r="M7" s="35">
        <v>4.1000000000000002E-2</v>
      </c>
      <c r="N7" s="33">
        <f>N8/10.3</f>
        <v>46.601941747572809</v>
      </c>
      <c r="O7" s="34">
        <v>0.17599999999999999</v>
      </c>
      <c r="P7" s="35">
        <v>3.4000000000000002E-2</v>
      </c>
      <c r="Q7" s="33">
        <f>Q8/10.3</f>
        <v>44.660194174757279</v>
      </c>
      <c r="R7" s="34">
        <v>0.156</v>
      </c>
      <c r="S7" s="35">
        <v>3.4000000000000002E-2</v>
      </c>
      <c r="T7" s="33">
        <f>T8/10.3</f>
        <v>41.067961165048544</v>
      </c>
      <c r="U7" s="34">
        <v>0.16</v>
      </c>
      <c r="V7" s="35">
        <v>0.04</v>
      </c>
      <c r="W7" s="33">
        <f>W8/10.3</f>
        <v>43.883495145631066</v>
      </c>
      <c r="X7" s="34">
        <v>0.15</v>
      </c>
      <c r="Y7" s="35">
        <v>4.1000000000000002E-2</v>
      </c>
      <c r="Z7" s="33">
        <f>Z8/10.3</f>
        <v>40.388349514563103</v>
      </c>
      <c r="AA7" s="34">
        <v>0.17599999999999999</v>
      </c>
      <c r="AB7" s="35">
        <v>3.4000000000000002E-2</v>
      </c>
      <c r="AC7" s="33">
        <f>AC8/10.3</f>
        <v>40.485436893203882</v>
      </c>
      <c r="AD7" s="34">
        <v>0.156</v>
      </c>
      <c r="AE7" s="35">
        <v>3.4000000000000002E-2</v>
      </c>
      <c r="AF7" s="33">
        <f>AF8/10.3</f>
        <v>44.660194174757279</v>
      </c>
      <c r="AG7" s="34">
        <v>0.16</v>
      </c>
      <c r="AH7" s="35">
        <v>0.04</v>
      </c>
      <c r="AI7" s="33">
        <f>AI8/10.3</f>
        <v>45.145631067961162</v>
      </c>
      <c r="AJ7" s="34">
        <v>0.15</v>
      </c>
      <c r="AK7" s="35">
        <v>4.1000000000000002E-2</v>
      </c>
      <c r="AL7" s="33">
        <f>AL8/10.3</f>
        <v>43.689320388349515</v>
      </c>
      <c r="AM7" s="34">
        <v>0.17599999999999999</v>
      </c>
      <c r="AN7" s="35">
        <v>3.4000000000000002E-2</v>
      </c>
      <c r="AO7" s="33">
        <f>AO8/10.3</f>
        <v>43.689320388349515</v>
      </c>
      <c r="AP7" s="34">
        <v>0.156</v>
      </c>
      <c r="AQ7" s="35">
        <v>3.4000000000000002E-2</v>
      </c>
      <c r="AR7" s="33">
        <f>AR8/10.3</f>
        <v>44.660194174757279</v>
      </c>
      <c r="AS7" s="34">
        <v>0.16</v>
      </c>
      <c r="AT7" s="35">
        <v>0.04</v>
      </c>
      <c r="AU7" s="33">
        <f>AU8/10.3</f>
        <v>24.271844660194173</v>
      </c>
      <c r="AV7" s="34">
        <v>0.16</v>
      </c>
      <c r="AW7" s="35">
        <v>0.04</v>
      </c>
      <c r="AX7" s="33">
        <f>AX8/10.3</f>
        <v>30.291262135922327</v>
      </c>
      <c r="AY7" s="34">
        <v>0.16</v>
      </c>
      <c r="AZ7" s="35">
        <v>0.04</v>
      </c>
      <c r="BA7" s="33">
        <f>BA8/10.3</f>
        <v>20.388349514563107</v>
      </c>
      <c r="BB7" s="34">
        <v>0.08</v>
      </c>
      <c r="BC7" s="35">
        <v>0.02</v>
      </c>
      <c r="BD7" s="33">
        <f>BD8/10.3</f>
        <v>22.33009708737864</v>
      </c>
      <c r="BE7" s="34">
        <v>7.8E-2</v>
      </c>
      <c r="BF7" s="35">
        <v>0.02</v>
      </c>
      <c r="BG7" s="33">
        <f>BG8/10.3</f>
        <v>21.359223300970871</v>
      </c>
      <c r="BH7" s="34">
        <v>6.8000000000000005E-2</v>
      </c>
      <c r="BI7" s="35">
        <v>0.02</v>
      </c>
      <c r="BJ7" s="33">
        <f>BJ8/10.3</f>
        <v>20.388349514563107</v>
      </c>
      <c r="BK7" s="34">
        <v>0.08</v>
      </c>
      <c r="BL7" s="35">
        <v>0.02</v>
      </c>
    </row>
    <row r="8" spans="1:64" ht="17.25" thickBot="1" x14ac:dyDescent="0.3">
      <c r="A8" s="1397"/>
      <c r="B8" s="1398"/>
      <c r="C8" s="1388"/>
      <c r="D8" s="1399"/>
      <c r="E8" s="1400"/>
      <c r="F8" s="313" t="s">
        <v>39</v>
      </c>
      <c r="G8" s="314"/>
      <c r="H8" s="87">
        <v>420</v>
      </c>
      <c r="I8" s="88">
        <v>0.04</v>
      </c>
      <c r="J8" s="89">
        <v>0.06</v>
      </c>
      <c r="K8" s="87">
        <v>430</v>
      </c>
      <c r="L8" s="88">
        <v>4.2999999999999997E-2</v>
      </c>
      <c r="M8" s="89">
        <v>5.3999999999999999E-2</v>
      </c>
      <c r="N8" s="87">
        <v>480</v>
      </c>
      <c r="O8" s="88">
        <v>4.3999999999999997E-2</v>
      </c>
      <c r="P8" s="89">
        <v>5.6000000000000001E-2</v>
      </c>
      <c r="Q8" s="87">
        <v>460</v>
      </c>
      <c r="R8" s="88">
        <v>3.4000000000000002E-2</v>
      </c>
      <c r="S8" s="89">
        <v>4.5999999999999999E-2</v>
      </c>
      <c r="T8" s="87">
        <v>423</v>
      </c>
      <c r="U8" s="88">
        <v>0.04</v>
      </c>
      <c r="V8" s="89">
        <v>0.06</v>
      </c>
      <c r="W8" s="87">
        <v>452</v>
      </c>
      <c r="X8" s="88">
        <v>4.2999999999999997E-2</v>
      </c>
      <c r="Y8" s="89">
        <v>5.3999999999999999E-2</v>
      </c>
      <c r="Z8" s="87">
        <v>416</v>
      </c>
      <c r="AA8" s="88">
        <v>4.3999999999999997E-2</v>
      </c>
      <c r="AB8" s="89">
        <v>5.6000000000000001E-2</v>
      </c>
      <c r="AC8" s="87">
        <v>417</v>
      </c>
      <c r="AD8" s="88">
        <v>3.4000000000000002E-2</v>
      </c>
      <c r="AE8" s="89">
        <v>4.5999999999999999E-2</v>
      </c>
      <c r="AF8" s="87">
        <v>460</v>
      </c>
      <c r="AG8" s="88">
        <v>0.04</v>
      </c>
      <c r="AH8" s="89">
        <v>0.06</v>
      </c>
      <c r="AI8" s="87">
        <v>465</v>
      </c>
      <c r="AJ8" s="88">
        <v>4.2999999999999997E-2</v>
      </c>
      <c r="AK8" s="89">
        <v>5.3999999999999999E-2</v>
      </c>
      <c r="AL8" s="87">
        <v>450</v>
      </c>
      <c r="AM8" s="88">
        <v>4.3999999999999997E-2</v>
      </c>
      <c r="AN8" s="89">
        <v>5.6000000000000001E-2</v>
      </c>
      <c r="AO8" s="87">
        <v>450</v>
      </c>
      <c r="AP8" s="88">
        <v>3.4000000000000002E-2</v>
      </c>
      <c r="AQ8" s="89">
        <v>4.5999999999999999E-2</v>
      </c>
      <c r="AR8" s="87">
        <v>460</v>
      </c>
      <c r="AS8" s="88">
        <v>0.04</v>
      </c>
      <c r="AT8" s="89">
        <v>0.06</v>
      </c>
      <c r="AU8" s="87">
        <v>250</v>
      </c>
      <c r="AV8" s="88">
        <v>0.04</v>
      </c>
      <c r="AW8" s="89">
        <v>0.06</v>
      </c>
      <c r="AX8" s="87">
        <v>312</v>
      </c>
      <c r="AY8" s="88">
        <v>0.04</v>
      </c>
      <c r="AZ8" s="89">
        <v>0.06</v>
      </c>
      <c r="BA8" s="87">
        <v>210</v>
      </c>
      <c r="BB8" s="88">
        <v>0.02</v>
      </c>
      <c r="BC8" s="89">
        <v>0.03</v>
      </c>
      <c r="BD8" s="87">
        <v>230</v>
      </c>
      <c r="BE8" s="88">
        <v>1.2E-2</v>
      </c>
      <c r="BF8" s="89">
        <v>0.03</v>
      </c>
      <c r="BG8" s="87">
        <v>220</v>
      </c>
      <c r="BH8" s="88">
        <v>0.02</v>
      </c>
      <c r="BI8" s="89">
        <v>0.03</v>
      </c>
      <c r="BJ8" s="87">
        <v>210</v>
      </c>
      <c r="BK8" s="88">
        <v>0.02</v>
      </c>
      <c r="BL8" s="89">
        <v>0.03</v>
      </c>
    </row>
    <row r="9" spans="1:64" ht="18" customHeight="1" thickBot="1" x14ac:dyDescent="0.3">
      <c r="A9" s="1397"/>
      <c r="B9" s="1398"/>
      <c r="C9" s="1388"/>
      <c r="D9" s="315" t="s">
        <v>40</v>
      </c>
      <c r="E9" s="316"/>
      <c r="F9" s="316"/>
      <c r="G9" s="317"/>
      <c r="H9" s="52"/>
      <c r="I9" s="53">
        <v>3</v>
      </c>
      <c r="J9" s="54"/>
      <c r="K9" s="52"/>
      <c r="L9" s="53">
        <v>3</v>
      </c>
      <c r="M9" s="54"/>
      <c r="N9" s="52"/>
      <c r="O9" s="53">
        <v>3</v>
      </c>
      <c r="P9" s="54"/>
      <c r="Q9" s="52"/>
      <c r="R9" s="53">
        <v>3</v>
      </c>
      <c r="S9" s="54"/>
      <c r="T9" s="52"/>
      <c r="U9" s="53">
        <v>3</v>
      </c>
      <c r="V9" s="54"/>
      <c r="W9" s="52"/>
      <c r="X9" s="53">
        <v>3</v>
      </c>
      <c r="Y9" s="54"/>
      <c r="Z9" s="52"/>
      <c r="AA9" s="53">
        <v>3</v>
      </c>
      <c r="AB9" s="54"/>
      <c r="AC9" s="52"/>
      <c r="AD9" s="53">
        <v>3</v>
      </c>
      <c r="AE9" s="54"/>
      <c r="AF9" s="52"/>
      <c r="AG9" s="53">
        <v>3</v>
      </c>
      <c r="AH9" s="54"/>
      <c r="AI9" s="52"/>
      <c r="AJ9" s="53">
        <v>3</v>
      </c>
      <c r="AK9" s="54"/>
      <c r="AL9" s="52"/>
      <c r="AM9" s="53">
        <v>3</v>
      </c>
      <c r="AN9" s="54"/>
      <c r="AO9" s="52"/>
      <c r="AP9" s="53">
        <v>3</v>
      </c>
      <c r="AQ9" s="54"/>
      <c r="AR9" s="52"/>
      <c r="AS9" s="53">
        <v>3</v>
      </c>
      <c r="AT9" s="54"/>
      <c r="AU9" s="52"/>
      <c r="AV9" s="53">
        <v>3</v>
      </c>
      <c r="AW9" s="54"/>
      <c r="AX9" s="52"/>
      <c r="AY9" s="53">
        <v>3</v>
      </c>
      <c r="AZ9" s="54"/>
      <c r="BA9" s="52"/>
      <c r="BB9" s="53">
        <v>3</v>
      </c>
      <c r="BC9" s="54"/>
      <c r="BD9" s="52"/>
      <c r="BE9" s="53">
        <v>3</v>
      </c>
      <c r="BF9" s="54"/>
      <c r="BG9" s="52"/>
      <c r="BH9" s="53">
        <v>3</v>
      </c>
      <c r="BI9" s="54"/>
      <c r="BJ9" s="52"/>
      <c r="BK9" s="53">
        <v>3</v>
      </c>
      <c r="BL9" s="54"/>
    </row>
    <row r="10" spans="1:64" s="323" customFormat="1" x14ac:dyDescent="0.25">
      <c r="A10" s="1397"/>
      <c r="B10" s="1398"/>
      <c r="C10" s="1388"/>
      <c r="D10" s="1401" t="s">
        <v>41</v>
      </c>
      <c r="E10" s="1402"/>
      <c r="F10" s="318" t="s">
        <v>36</v>
      </c>
      <c r="G10" s="319"/>
      <c r="H10" s="320"/>
      <c r="I10" s="321">
        <v>122</v>
      </c>
      <c r="J10" s="322"/>
      <c r="K10" s="320"/>
      <c r="L10" s="321">
        <v>121</v>
      </c>
      <c r="M10" s="322"/>
      <c r="N10" s="320"/>
      <c r="O10" s="321">
        <v>121</v>
      </c>
      <c r="P10" s="322"/>
      <c r="Q10" s="320"/>
      <c r="R10" s="321">
        <v>121</v>
      </c>
      <c r="S10" s="322"/>
      <c r="T10" s="320"/>
      <c r="U10" s="321">
        <v>121</v>
      </c>
      <c r="V10" s="322"/>
      <c r="W10" s="320"/>
      <c r="X10" s="321">
        <v>121</v>
      </c>
      <c r="Y10" s="322"/>
      <c r="Z10" s="320"/>
      <c r="AA10" s="321">
        <v>121</v>
      </c>
      <c r="AB10" s="322"/>
      <c r="AC10" s="320"/>
      <c r="AD10" s="321">
        <v>121</v>
      </c>
      <c r="AE10" s="322"/>
      <c r="AF10" s="320"/>
      <c r="AG10" s="321">
        <v>121</v>
      </c>
      <c r="AH10" s="322"/>
      <c r="AI10" s="320"/>
      <c r="AJ10" s="321">
        <v>121</v>
      </c>
      <c r="AK10" s="322"/>
      <c r="AL10" s="320"/>
      <c r="AM10" s="321">
        <v>121</v>
      </c>
      <c r="AN10" s="322"/>
      <c r="AO10" s="320"/>
      <c r="AP10" s="321">
        <v>121</v>
      </c>
      <c r="AQ10" s="322"/>
      <c r="AR10" s="320"/>
      <c r="AS10" s="321">
        <v>121</v>
      </c>
      <c r="AT10" s="322"/>
      <c r="AU10" s="320"/>
      <c r="AV10" s="321">
        <v>121</v>
      </c>
      <c r="AW10" s="322"/>
      <c r="AX10" s="320"/>
      <c r="AY10" s="321">
        <v>121</v>
      </c>
      <c r="AZ10" s="322"/>
      <c r="BA10" s="320"/>
      <c r="BB10" s="321">
        <v>121</v>
      </c>
      <c r="BC10" s="322"/>
      <c r="BD10" s="320"/>
      <c r="BE10" s="321">
        <v>121</v>
      </c>
      <c r="BF10" s="322"/>
      <c r="BG10" s="320"/>
      <c r="BH10" s="321">
        <v>121</v>
      </c>
      <c r="BI10" s="322"/>
      <c r="BJ10" s="320"/>
      <c r="BK10" s="321">
        <v>121</v>
      </c>
      <c r="BL10" s="322"/>
    </row>
    <row r="11" spans="1:64" ht="17.25" thickBot="1" x14ac:dyDescent="0.3">
      <c r="A11" s="1397"/>
      <c r="B11" s="1398"/>
      <c r="C11" s="1388"/>
      <c r="D11" s="1403"/>
      <c r="E11" s="1404"/>
      <c r="F11" s="313" t="s">
        <v>39</v>
      </c>
      <c r="G11" s="324"/>
      <c r="H11" s="325"/>
      <c r="I11" s="326">
        <v>10.3</v>
      </c>
      <c r="J11" s="327"/>
      <c r="K11" s="325"/>
      <c r="L11" s="326">
        <v>10.3</v>
      </c>
      <c r="M11" s="327"/>
      <c r="N11" s="325"/>
      <c r="O11" s="326">
        <v>10.3</v>
      </c>
      <c r="P11" s="327"/>
      <c r="Q11" s="325"/>
      <c r="R11" s="326">
        <v>10.3</v>
      </c>
      <c r="S11" s="327"/>
      <c r="T11" s="325"/>
      <c r="U11" s="326">
        <v>10.3</v>
      </c>
      <c r="V11" s="327"/>
      <c r="W11" s="325"/>
      <c r="X11" s="326">
        <v>10.3</v>
      </c>
      <c r="Y11" s="327"/>
      <c r="Z11" s="325"/>
      <c r="AA11" s="326">
        <v>10.3</v>
      </c>
      <c r="AB11" s="327"/>
      <c r="AC11" s="325"/>
      <c r="AD11" s="326">
        <v>10.3</v>
      </c>
      <c r="AE11" s="327"/>
      <c r="AF11" s="325"/>
      <c r="AG11" s="326">
        <v>10.3</v>
      </c>
      <c r="AH11" s="327"/>
      <c r="AI11" s="325"/>
      <c r="AJ11" s="326">
        <v>10.3</v>
      </c>
      <c r="AK11" s="327"/>
      <c r="AL11" s="325"/>
      <c r="AM11" s="326">
        <v>10.3</v>
      </c>
      <c r="AN11" s="327"/>
      <c r="AO11" s="325"/>
      <c r="AP11" s="326">
        <v>10.3</v>
      </c>
      <c r="AQ11" s="327"/>
      <c r="AR11" s="325"/>
      <c r="AS11" s="326">
        <v>10.3</v>
      </c>
      <c r="AT11" s="327"/>
      <c r="AU11" s="325"/>
      <c r="AV11" s="326">
        <v>10.3</v>
      </c>
      <c r="AW11" s="327"/>
      <c r="AX11" s="325"/>
      <c r="AY11" s="326">
        <v>10.3</v>
      </c>
      <c r="AZ11" s="327"/>
      <c r="BA11" s="325"/>
      <c r="BB11" s="326">
        <v>10.3</v>
      </c>
      <c r="BC11" s="327"/>
      <c r="BD11" s="325"/>
      <c r="BE11" s="326">
        <v>10.3</v>
      </c>
      <c r="BF11" s="327"/>
      <c r="BG11" s="325"/>
      <c r="BH11" s="326">
        <v>10.3</v>
      </c>
      <c r="BI11" s="327"/>
      <c r="BJ11" s="325"/>
      <c r="BK11" s="326">
        <v>10.3</v>
      </c>
      <c r="BL11" s="327"/>
    </row>
    <row r="12" spans="1:64" ht="17.25" thickBot="1" x14ac:dyDescent="0.3">
      <c r="A12" s="1399"/>
      <c r="B12" s="1400"/>
      <c r="C12" s="1389"/>
      <c r="D12" s="315" t="s">
        <v>43</v>
      </c>
      <c r="E12" s="316"/>
      <c r="F12" s="316"/>
      <c r="G12" s="317"/>
      <c r="H12" s="328"/>
      <c r="I12" s="329"/>
      <c r="J12" s="330"/>
      <c r="K12" s="328"/>
      <c r="L12" s="329"/>
      <c r="M12" s="330"/>
      <c r="N12" s="328"/>
      <c r="O12" s="329"/>
      <c r="P12" s="330"/>
      <c r="Q12" s="328"/>
      <c r="R12" s="329"/>
      <c r="S12" s="330"/>
      <c r="T12" s="328"/>
      <c r="U12" s="329"/>
      <c r="V12" s="330"/>
      <c r="W12" s="328"/>
      <c r="X12" s="329"/>
      <c r="Y12" s="330"/>
      <c r="Z12" s="328"/>
      <c r="AA12" s="329"/>
      <c r="AB12" s="330"/>
      <c r="AC12" s="328"/>
      <c r="AD12" s="329"/>
      <c r="AE12" s="330"/>
      <c r="AF12" s="328"/>
      <c r="AG12" s="329"/>
      <c r="AH12" s="330"/>
      <c r="AI12" s="328"/>
      <c r="AJ12" s="329"/>
      <c r="AK12" s="330"/>
      <c r="AL12" s="328"/>
      <c r="AM12" s="329"/>
      <c r="AN12" s="330"/>
      <c r="AO12" s="328"/>
      <c r="AP12" s="329"/>
      <c r="AQ12" s="330"/>
      <c r="AR12" s="328"/>
      <c r="AS12" s="329"/>
      <c r="AT12" s="330"/>
      <c r="AU12" s="328"/>
      <c r="AV12" s="329"/>
      <c r="AW12" s="330"/>
      <c r="AX12" s="328"/>
      <c r="AY12" s="329"/>
      <c r="AZ12" s="330"/>
      <c r="BA12" s="328"/>
      <c r="BB12" s="329"/>
      <c r="BC12" s="330"/>
      <c r="BD12" s="328"/>
      <c r="BE12" s="329"/>
      <c r="BF12" s="330"/>
      <c r="BG12" s="328"/>
      <c r="BH12" s="329"/>
      <c r="BI12" s="330"/>
      <c r="BJ12" s="328"/>
      <c r="BK12" s="329"/>
      <c r="BL12" s="330"/>
    </row>
    <row r="13" spans="1:64" x14ac:dyDescent="0.25">
      <c r="A13" s="1395" t="s">
        <v>44</v>
      </c>
      <c r="B13" s="1396"/>
      <c r="C13" s="1387">
        <v>16</v>
      </c>
      <c r="D13" s="1395" t="s">
        <v>37</v>
      </c>
      <c r="E13" s="1396"/>
      <c r="F13" s="311" t="s">
        <v>36</v>
      </c>
      <c r="G13" s="312"/>
      <c r="H13" s="33">
        <v>0</v>
      </c>
      <c r="I13" s="34">
        <v>0</v>
      </c>
      <c r="J13" s="35">
        <v>0</v>
      </c>
      <c r="K13" s="33">
        <v>0</v>
      </c>
      <c r="L13" s="34">
        <v>0</v>
      </c>
      <c r="M13" s="35">
        <v>0</v>
      </c>
      <c r="N13" s="33">
        <v>0</v>
      </c>
      <c r="O13" s="34">
        <v>0</v>
      </c>
      <c r="P13" s="35">
        <v>0</v>
      </c>
      <c r="Q13" s="33">
        <v>0</v>
      </c>
      <c r="R13" s="34">
        <v>0</v>
      </c>
      <c r="S13" s="35">
        <v>0</v>
      </c>
      <c r="T13" s="33">
        <v>0</v>
      </c>
      <c r="U13" s="34">
        <v>0</v>
      </c>
      <c r="V13" s="35">
        <v>0</v>
      </c>
      <c r="W13" s="33">
        <v>0</v>
      </c>
      <c r="X13" s="34">
        <v>0</v>
      </c>
      <c r="Y13" s="35">
        <v>0</v>
      </c>
      <c r="Z13" s="33">
        <v>0</v>
      </c>
      <c r="AA13" s="34">
        <v>0</v>
      </c>
      <c r="AB13" s="35">
        <v>0</v>
      </c>
      <c r="AC13" s="33">
        <v>0</v>
      </c>
      <c r="AD13" s="34">
        <v>0</v>
      </c>
      <c r="AE13" s="35">
        <v>0</v>
      </c>
      <c r="AF13" s="33">
        <v>0</v>
      </c>
      <c r="AG13" s="34">
        <v>0</v>
      </c>
      <c r="AH13" s="35">
        <v>0</v>
      </c>
      <c r="AI13" s="33">
        <v>0</v>
      </c>
      <c r="AJ13" s="34">
        <v>0</v>
      </c>
      <c r="AK13" s="35">
        <v>0</v>
      </c>
      <c r="AL13" s="33">
        <v>0</v>
      </c>
      <c r="AM13" s="34">
        <v>0</v>
      </c>
      <c r="AN13" s="35">
        <v>0</v>
      </c>
      <c r="AO13" s="33">
        <v>0</v>
      </c>
      <c r="AP13" s="34">
        <v>0</v>
      </c>
      <c r="AQ13" s="35">
        <v>0</v>
      </c>
      <c r="AR13" s="33">
        <v>0</v>
      </c>
      <c r="AS13" s="34">
        <v>0</v>
      </c>
      <c r="AT13" s="35">
        <v>0</v>
      </c>
      <c r="AU13" s="33">
        <v>0</v>
      </c>
      <c r="AV13" s="34">
        <v>0</v>
      </c>
      <c r="AW13" s="35">
        <v>0</v>
      </c>
      <c r="AX13" s="33">
        <v>0</v>
      </c>
      <c r="AY13" s="34">
        <v>0</v>
      </c>
      <c r="AZ13" s="35">
        <v>0</v>
      </c>
      <c r="BA13" s="33">
        <f>BA14/10.3</f>
        <v>14.563106796116504</v>
      </c>
      <c r="BB13" s="34">
        <v>0.06</v>
      </c>
      <c r="BC13" s="35">
        <v>9.7000000000000003E-3</v>
      </c>
      <c r="BD13" s="33">
        <f>BD14/10.3</f>
        <v>14.563106796116504</v>
      </c>
      <c r="BE13" s="34">
        <v>0.11700000000000001</v>
      </c>
      <c r="BF13" s="35">
        <v>9.7000000000000003E-3</v>
      </c>
      <c r="BG13" s="33">
        <f>BG14/10.3</f>
        <v>18.44660194174757</v>
      </c>
      <c r="BH13" s="34">
        <v>0.11</v>
      </c>
      <c r="BI13" s="35">
        <v>9.7000000000000003E-3</v>
      </c>
      <c r="BJ13" s="33">
        <f>BJ14/10.3</f>
        <v>19.417475728155338</v>
      </c>
      <c r="BK13" s="34">
        <v>0.10199999999999999</v>
      </c>
      <c r="BL13" s="35">
        <v>9.7000000000000003E-3</v>
      </c>
    </row>
    <row r="14" spans="1:64" ht="17.25" thickBot="1" x14ac:dyDescent="0.3">
      <c r="A14" s="1397"/>
      <c r="B14" s="1398"/>
      <c r="C14" s="1388"/>
      <c r="D14" s="1399"/>
      <c r="E14" s="1400"/>
      <c r="F14" s="313" t="s">
        <v>39</v>
      </c>
      <c r="G14" s="314"/>
      <c r="H14" s="87">
        <v>0</v>
      </c>
      <c r="I14" s="88">
        <v>0</v>
      </c>
      <c r="J14" s="89">
        <v>0</v>
      </c>
      <c r="K14" s="87">
        <v>0</v>
      </c>
      <c r="L14" s="88">
        <v>0</v>
      </c>
      <c r="M14" s="89">
        <v>0</v>
      </c>
      <c r="N14" s="87">
        <v>0</v>
      </c>
      <c r="O14" s="88">
        <v>0</v>
      </c>
      <c r="P14" s="89">
        <v>0</v>
      </c>
      <c r="Q14" s="87">
        <v>0</v>
      </c>
      <c r="R14" s="88">
        <v>0</v>
      </c>
      <c r="S14" s="89">
        <v>0</v>
      </c>
      <c r="T14" s="87">
        <v>0</v>
      </c>
      <c r="U14" s="88">
        <v>0</v>
      </c>
      <c r="V14" s="89">
        <v>0</v>
      </c>
      <c r="W14" s="87">
        <v>0</v>
      </c>
      <c r="X14" s="88">
        <v>0</v>
      </c>
      <c r="Y14" s="89">
        <v>0</v>
      </c>
      <c r="Z14" s="87">
        <v>0</v>
      </c>
      <c r="AA14" s="88">
        <v>0</v>
      </c>
      <c r="AB14" s="89">
        <v>0</v>
      </c>
      <c r="AC14" s="87">
        <v>0</v>
      </c>
      <c r="AD14" s="88">
        <v>0</v>
      </c>
      <c r="AE14" s="89">
        <v>0</v>
      </c>
      <c r="AF14" s="87">
        <v>0</v>
      </c>
      <c r="AG14" s="88">
        <v>0</v>
      </c>
      <c r="AH14" s="89">
        <v>0</v>
      </c>
      <c r="AI14" s="87">
        <v>0</v>
      </c>
      <c r="AJ14" s="88">
        <v>0</v>
      </c>
      <c r="AK14" s="89">
        <v>0</v>
      </c>
      <c r="AL14" s="87">
        <v>0</v>
      </c>
      <c r="AM14" s="88">
        <v>0</v>
      </c>
      <c r="AN14" s="89">
        <v>0</v>
      </c>
      <c r="AO14" s="87">
        <v>0</v>
      </c>
      <c r="AP14" s="88">
        <v>0</v>
      </c>
      <c r="AQ14" s="89">
        <v>0</v>
      </c>
      <c r="AR14" s="87">
        <v>0</v>
      </c>
      <c r="AS14" s="88">
        <v>0</v>
      </c>
      <c r="AT14" s="89">
        <v>0</v>
      </c>
      <c r="AU14" s="87">
        <v>0</v>
      </c>
      <c r="AV14" s="88">
        <v>0</v>
      </c>
      <c r="AW14" s="89">
        <v>0</v>
      </c>
      <c r="AX14" s="87">
        <v>0</v>
      </c>
      <c r="AY14" s="88">
        <v>0</v>
      </c>
      <c r="AZ14" s="89">
        <v>0</v>
      </c>
      <c r="BA14" s="87">
        <v>150</v>
      </c>
      <c r="BB14" s="88">
        <v>0.04</v>
      </c>
      <c r="BC14" s="89">
        <v>0.01</v>
      </c>
      <c r="BD14" s="87">
        <v>150</v>
      </c>
      <c r="BE14" s="88">
        <v>0.04</v>
      </c>
      <c r="BF14" s="89">
        <v>0.01</v>
      </c>
      <c r="BG14" s="87">
        <v>190</v>
      </c>
      <c r="BH14" s="88">
        <v>3.4000000000000002E-2</v>
      </c>
      <c r="BI14" s="89">
        <v>0.01</v>
      </c>
      <c r="BJ14" s="87">
        <v>200</v>
      </c>
      <c r="BK14" s="88">
        <v>0.04</v>
      </c>
      <c r="BL14" s="89">
        <v>2.1000000000000001E-2</v>
      </c>
    </row>
    <row r="15" spans="1:64" ht="13.5" customHeight="1" thickBot="1" x14ac:dyDescent="0.3">
      <c r="A15" s="1397"/>
      <c r="B15" s="1398"/>
      <c r="C15" s="1388"/>
      <c r="D15" s="315" t="s">
        <v>40</v>
      </c>
      <c r="E15" s="316"/>
      <c r="F15" s="316"/>
      <c r="G15" s="317"/>
      <c r="H15" s="52"/>
      <c r="I15" s="53">
        <v>3</v>
      </c>
      <c r="J15" s="54"/>
      <c r="K15" s="52"/>
      <c r="L15" s="53">
        <v>3</v>
      </c>
      <c r="M15" s="54"/>
      <c r="N15" s="52"/>
      <c r="O15" s="53">
        <v>3</v>
      </c>
      <c r="P15" s="54"/>
      <c r="Q15" s="52"/>
      <c r="R15" s="53">
        <v>3</v>
      </c>
      <c r="S15" s="54"/>
      <c r="T15" s="52"/>
      <c r="U15" s="53">
        <v>3</v>
      </c>
      <c r="V15" s="54"/>
      <c r="W15" s="52"/>
      <c r="X15" s="53">
        <v>3</v>
      </c>
      <c r="Y15" s="54"/>
      <c r="Z15" s="52"/>
      <c r="AA15" s="53">
        <v>3</v>
      </c>
      <c r="AB15" s="54"/>
      <c r="AC15" s="52"/>
      <c r="AD15" s="53">
        <v>3</v>
      </c>
      <c r="AE15" s="54"/>
      <c r="AF15" s="52"/>
      <c r="AG15" s="53">
        <v>3</v>
      </c>
      <c r="AH15" s="54"/>
      <c r="AI15" s="52"/>
      <c r="AJ15" s="53">
        <v>3</v>
      </c>
      <c r="AK15" s="54"/>
      <c r="AL15" s="52"/>
      <c r="AM15" s="53">
        <v>3</v>
      </c>
      <c r="AN15" s="54"/>
      <c r="AO15" s="52"/>
      <c r="AP15" s="53">
        <v>3</v>
      </c>
      <c r="AQ15" s="54"/>
      <c r="AR15" s="52"/>
      <c r="AS15" s="53">
        <v>3</v>
      </c>
      <c r="AT15" s="54"/>
      <c r="AU15" s="52"/>
      <c r="AV15" s="53">
        <v>3</v>
      </c>
      <c r="AW15" s="54"/>
      <c r="AX15" s="52"/>
      <c r="AY15" s="53">
        <v>3</v>
      </c>
      <c r="AZ15" s="54"/>
      <c r="BA15" s="52"/>
      <c r="BB15" s="53">
        <v>3</v>
      </c>
      <c r="BC15" s="54"/>
      <c r="BD15" s="52"/>
      <c r="BE15" s="53">
        <v>3</v>
      </c>
      <c r="BF15" s="54"/>
      <c r="BG15" s="52"/>
      <c r="BH15" s="53">
        <v>3</v>
      </c>
      <c r="BI15" s="54"/>
      <c r="BJ15" s="52"/>
      <c r="BK15" s="53">
        <v>3</v>
      </c>
      <c r="BL15" s="54"/>
    </row>
    <row r="16" spans="1:64" s="323" customFormat="1" x14ac:dyDescent="0.25">
      <c r="A16" s="1397"/>
      <c r="B16" s="1398"/>
      <c r="C16" s="1388"/>
      <c r="D16" s="1401" t="s">
        <v>41</v>
      </c>
      <c r="E16" s="1402"/>
      <c r="F16" s="318" t="s">
        <v>36</v>
      </c>
      <c r="G16" s="331"/>
      <c r="H16" s="320"/>
      <c r="I16" s="321">
        <v>119</v>
      </c>
      <c r="J16" s="322"/>
      <c r="K16" s="320"/>
      <c r="L16" s="321">
        <v>119</v>
      </c>
      <c r="M16" s="322"/>
      <c r="N16" s="320"/>
      <c r="O16" s="321">
        <v>119</v>
      </c>
      <c r="P16" s="322"/>
      <c r="Q16" s="320"/>
      <c r="R16" s="321">
        <v>119</v>
      </c>
      <c r="S16" s="322"/>
      <c r="T16" s="320"/>
      <c r="U16" s="321">
        <v>119</v>
      </c>
      <c r="V16" s="322"/>
      <c r="W16" s="320"/>
      <c r="X16" s="321">
        <v>119</v>
      </c>
      <c r="Y16" s="322"/>
      <c r="Z16" s="320"/>
      <c r="AA16" s="321">
        <v>119</v>
      </c>
      <c r="AB16" s="322"/>
      <c r="AC16" s="320"/>
      <c r="AD16" s="321">
        <v>119</v>
      </c>
      <c r="AE16" s="322"/>
      <c r="AF16" s="320"/>
      <c r="AG16" s="321">
        <v>119</v>
      </c>
      <c r="AH16" s="322"/>
      <c r="AI16" s="320"/>
      <c r="AJ16" s="321">
        <v>119</v>
      </c>
      <c r="AK16" s="322"/>
      <c r="AL16" s="320"/>
      <c r="AM16" s="321">
        <v>119</v>
      </c>
      <c r="AN16" s="322"/>
      <c r="AO16" s="320"/>
      <c r="AP16" s="321">
        <v>119</v>
      </c>
      <c r="AQ16" s="322"/>
      <c r="AR16" s="320"/>
      <c r="AS16" s="321">
        <v>119</v>
      </c>
      <c r="AT16" s="322"/>
      <c r="AU16" s="320"/>
      <c r="AV16" s="321">
        <v>119</v>
      </c>
      <c r="AW16" s="322"/>
      <c r="AX16" s="320"/>
      <c r="AY16" s="321">
        <v>119</v>
      </c>
      <c r="AZ16" s="322"/>
      <c r="BA16" s="320"/>
      <c r="BB16" s="321">
        <v>119</v>
      </c>
      <c r="BC16" s="322"/>
      <c r="BD16" s="320"/>
      <c r="BE16" s="321">
        <v>119</v>
      </c>
      <c r="BF16" s="322"/>
      <c r="BG16" s="320"/>
      <c r="BH16" s="321">
        <v>119</v>
      </c>
      <c r="BI16" s="322"/>
      <c r="BJ16" s="320"/>
      <c r="BK16" s="321">
        <v>119</v>
      </c>
      <c r="BL16" s="322"/>
    </row>
    <row r="17" spans="1:64" ht="17.25" thickBot="1" x14ac:dyDescent="0.3">
      <c r="A17" s="1397"/>
      <c r="B17" s="1398"/>
      <c r="C17" s="1388"/>
      <c r="D17" s="1403"/>
      <c r="E17" s="1404"/>
      <c r="F17" s="313" t="s">
        <v>39</v>
      </c>
      <c r="G17" s="332"/>
      <c r="H17" s="325"/>
      <c r="I17" s="326">
        <v>10.3</v>
      </c>
      <c r="J17" s="327"/>
      <c r="K17" s="325"/>
      <c r="L17" s="326">
        <v>10.3</v>
      </c>
      <c r="M17" s="327"/>
      <c r="N17" s="325"/>
      <c r="O17" s="326">
        <v>10.3</v>
      </c>
      <c r="P17" s="327"/>
      <c r="Q17" s="325"/>
      <c r="R17" s="326">
        <v>10.3</v>
      </c>
      <c r="S17" s="327"/>
      <c r="T17" s="325"/>
      <c r="U17" s="326">
        <v>10.3</v>
      </c>
      <c r="V17" s="327"/>
      <c r="W17" s="325"/>
      <c r="X17" s="326">
        <v>10.3</v>
      </c>
      <c r="Y17" s="327"/>
      <c r="Z17" s="325"/>
      <c r="AA17" s="326">
        <v>10.3</v>
      </c>
      <c r="AB17" s="327"/>
      <c r="AC17" s="325"/>
      <c r="AD17" s="326">
        <v>10.3</v>
      </c>
      <c r="AE17" s="327"/>
      <c r="AF17" s="325"/>
      <c r="AG17" s="326">
        <v>10.3</v>
      </c>
      <c r="AH17" s="327"/>
      <c r="AI17" s="325"/>
      <c r="AJ17" s="326">
        <v>10.3</v>
      </c>
      <c r="AK17" s="327"/>
      <c r="AL17" s="325"/>
      <c r="AM17" s="326">
        <v>10.3</v>
      </c>
      <c r="AN17" s="327"/>
      <c r="AO17" s="325"/>
      <c r="AP17" s="326">
        <v>10.3</v>
      </c>
      <c r="AQ17" s="327"/>
      <c r="AR17" s="325"/>
      <c r="AS17" s="326">
        <v>10.3</v>
      </c>
      <c r="AT17" s="327"/>
      <c r="AU17" s="325"/>
      <c r="AV17" s="326">
        <v>10.3</v>
      </c>
      <c r="AW17" s="327"/>
      <c r="AX17" s="325"/>
      <c r="AY17" s="326">
        <v>10.3</v>
      </c>
      <c r="AZ17" s="327"/>
      <c r="BA17" s="325"/>
      <c r="BB17" s="326">
        <v>10.3</v>
      </c>
      <c r="BC17" s="327"/>
      <c r="BD17" s="325"/>
      <c r="BE17" s="326">
        <v>10.3</v>
      </c>
      <c r="BF17" s="327"/>
      <c r="BG17" s="325"/>
      <c r="BH17" s="326">
        <v>10.3</v>
      </c>
      <c r="BI17" s="327"/>
      <c r="BJ17" s="325"/>
      <c r="BK17" s="326">
        <v>10.3</v>
      </c>
      <c r="BL17" s="327"/>
    </row>
    <row r="18" spans="1:64" ht="17.25" thickBot="1" x14ac:dyDescent="0.3">
      <c r="A18" s="1399"/>
      <c r="B18" s="1400"/>
      <c r="C18" s="1389"/>
      <c r="D18" s="311" t="s">
        <v>43</v>
      </c>
      <c r="E18" s="333"/>
      <c r="F18" s="333"/>
      <c r="G18" s="312"/>
      <c r="H18" s="334"/>
      <c r="I18" s="335"/>
      <c r="J18" s="336"/>
      <c r="K18" s="334"/>
      <c r="L18" s="335"/>
      <c r="M18" s="336"/>
      <c r="N18" s="334"/>
      <c r="O18" s="335"/>
      <c r="P18" s="336"/>
      <c r="Q18" s="334"/>
      <c r="R18" s="335"/>
      <c r="S18" s="336"/>
      <c r="T18" s="334"/>
      <c r="U18" s="335"/>
      <c r="V18" s="336"/>
      <c r="W18" s="334"/>
      <c r="X18" s="335"/>
      <c r="Y18" s="336"/>
      <c r="Z18" s="334"/>
      <c r="AA18" s="335"/>
      <c r="AB18" s="336"/>
      <c r="AC18" s="334"/>
      <c r="AD18" s="335"/>
      <c r="AE18" s="336"/>
      <c r="AF18" s="334"/>
      <c r="AG18" s="335"/>
      <c r="AH18" s="336"/>
      <c r="AI18" s="334"/>
      <c r="AJ18" s="335"/>
      <c r="AK18" s="336"/>
      <c r="AL18" s="334"/>
      <c r="AM18" s="335"/>
      <c r="AN18" s="336"/>
      <c r="AO18" s="334"/>
      <c r="AP18" s="335"/>
      <c r="AQ18" s="336"/>
      <c r="AR18" s="334"/>
      <c r="AS18" s="335"/>
      <c r="AT18" s="336"/>
      <c r="AU18" s="334"/>
      <c r="AV18" s="335"/>
      <c r="AW18" s="336"/>
      <c r="AX18" s="334"/>
      <c r="AY18" s="335"/>
      <c r="AZ18" s="336"/>
      <c r="BA18" s="334"/>
      <c r="BB18" s="335"/>
      <c r="BC18" s="336"/>
      <c r="BD18" s="334"/>
      <c r="BE18" s="335"/>
      <c r="BF18" s="336"/>
      <c r="BG18" s="334"/>
      <c r="BH18" s="335"/>
      <c r="BI18" s="336"/>
      <c r="BJ18" s="334"/>
      <c r="BK18" s="335"/>
      <c r="BL18" s="336"/>
    </row>
    <row r="19" spans="1:64" s="339" customFormat="1" x14ac:dyDescent="0.25">
      <c r="A19" s="1390" t="s">
        <v>45</v>
      </c>
      <c r="B19" s="1391"/>
      <c r="C19" s="337">
        <v>6.3E-2</v>
      </c>
      <c r="D19" s="1390" t="s">
        <v>37</v>
      </c>
      <c r="E19" s="1391"/>
      <c r="F19" s="82" t="s">
        <v>46</v>
      </c>
      <c r="G19" s="338"/>
      <c r="H19" s="33">
        <v>3</v>
      </c>
      <c r="I19" s="34">
        <v>4.8000000000000001E-2</v>
      </c>
      <c r="J19" s="35">
        <v>4.2500000000000003E-2</v>
      </c>
      <c r="K19" s="33">
        <v>3</v>
      </c>
      <c r="L19" s="34">
        <v>4.58E-2</v>
      </c>
      <c r="M19" s="35">
        <v>3.4250000000000003E-2</v>
      </c>
      <c r="N19" s="33">
        <v>9</v>
      </c>
      <c r="O19" s="34">
        <v>4.8000000000000001E-2</v>
      </c>
      <c r="P19" s="35">
        <v>4.2500000000000003E-2</v>
      </c>
      <c r="Q19" s="33">
        <v>1</v>
      </c>
      <c r="R19" s="34">
        <v>4.8000000000000001E-2</v>
      </c>
      <c r="S19" s="35">
        <v>4.2500000000000003E-2</v>
      </c>
      <c r="T19" s="33">
        <v>3</v>
      </c>
      <c r="U19" s="34">
        <v>4.8000000000000001E-2</v>
      </c>
      <c r="V19" s="35">
        <v>4.2500000000000003E-2</v>
      </c>
      <c r="W19" s="33">
        <v>3</v>
      </c>
      <c r="X19" s="34">
        <v>4.58E-2</v>
      </c>
      <c r="Y19" s="35">
        <v>3.4250000000000003E-2</v>
      </c>
      <c r="Z19" s="33">
        <v>9</v>
      </c>
      <c r="AA19" s="34">
        <v>4.8000000000000001E-2</v>
      </c>
      <c r="AB19" s="35">
        <v>4.2500000000000003E-2</v>
      </c>
      <c r="AC19" s="33">
        <v>1</v>
      </c>
      <c r="AD19" s="34">
        <v>4.8000000000000001E-2</v>
      </c>
      <c r="AE19" s="35">
        <v>4.2500000000000003E-2</v>
      </c>
      <c r="AF19" s="33">
        <v>3</v>
      </c>
      <c r="AG19" s="34">
        <v>4.8000000000000001E-2</v>
      </c>
      <c r="AH19" s="35">
        <v>4.2500000000000003E-2</v>
      </c>
      <c r="AI19" s="33">
        <v>3</v>
      </c>
      <c r="AJ19" s="34">
        <v>4.58E-2</v>
      </c>
      <c r="AK19" s="35">
        <v>3.4250000000000003E-2</v>
      </c>
      <c r="AL19" s="33">
        <v>9</v>
      </c>
      <c r="AM19" s="34">
        <v>4.8000000000000001E-2</v>
      </c>
      <c r="AN19" s="35">
        <v>4.2500000000000003E-2</v>
      </c>
      <c r="AO19" s="33">
        <v>1</v>
      </c>
      <c r="AP19" s="34">
        <v>4.8000000000000001E-2</v>
      </c>
      <c r="AQ19" s="35">
        <v>4.2500000000000003E-2</v>
      </c>
      <c r="AR19" s="33">
        <v>3</v>
      </c>
      <c r="AS19" s="34">
        <v>4.8000000000000001E-2</v>
      </c>
      <c r="AT19" s="35">
        <v>4.2500000000000003E-2</v>
      </c>
      <c r="AU19" s="33">
        <v>3</v>
      </c>
      <c r="AV19" s="34">
        <v>4.58E-2</v>
      </c>
      <c r="AW19" s="35">
        <v>3.4250000000000003E-2</v>
      </c>
      <c r="AX19" s="33">
        <v>9</v>
      </c>
      <c r="AY19" s="34">
        <v>4.8000000000000001E-2</v>
      </c>
      <c r="AZ19" s="35">
        <v>4.2500000000000003E-2</v>
      </c>
      <c r="BA19" s="33">
        <v>1</v>
      </c>
      <c r="BB19" s="34">
        <v>4.8000000000000001E-2</v>
      </c>
      <c r="BC19" s="35">
        <v>4.2500000000000003E-2</v>
      </c>
      <c r="BD19" s="33">
        <v>3</v>
      </c>
      <c r="BE19" s="34">
        <v>4.8000000000000001E-2</v>
      </c>
      <c r="BF19" s="35">
        <v>4.2500000000000003E-2</v>
      </c>
      <c r="BG19" s="33">
        <v>3</v>
      </c>
      <c r="BH19" s="34">
        <v>4.58E-2</v>
      </c>
      <c r="BI19" s="35">
        <v>3.4250000000000003E-2</v>
      </c>
      <c r="BJ19" s="33">
        <v>9</v>
      </c>
      <c r="BK19" s="34">
        <v>4.8000000000000001E-2</v>
      </c>
      <c r="BL19" s="35">
        <v>4.2500000000000003E-2</v>
      </c>
    </row>
    <row r="20" spans="1:64" s="339" customFormat="1" ht="17.25" thickBot="1" x14ac:dyDescent="0.3">
      <c r="A20" s="1392" t="s">
        <v>47</v>
      </c>
      <c r="B20" s="1393"/>
      <c r="C20" s="340">
        <v>6.3E-2</v>
      </c>
      <c r="D20" s="1392" t="s">
        <v>37</v>
      </c>
      <c r="E20" s="1393"/>
      <c r="F20" s="85" t="s">
        <v>46</v>
      </c>
      <c r="G20" s="341"/>
      <c r="H20" s="87">
        <v>0</v>
      </c>
      <c r="I20" s="88">
        <v>0</v>
      </c>
      <c r="J20" s="89">
        <v>0</v>
      </c>
      <c r="K20" s="87">
        <v>0</v>
      </c>
      <c r="L20" s="88">
        <v>0</v>
      </c>
      <c r="M20" s="89">
        <v>0</v>
      </c>
      <c r="N20" s="87">
        <v>0</v>
      </c>
      <c r="O20" s="88">
        <v>0</v>
      </c>
      <c r="P20" s="89">
        <v>0</v>
      </c>
      <c r="Q20" s="87">
        <v>0</v>
      </c>
      <c r="R20" s="88">
        <v>0</v>
      </c>
      <c r="S20" s="89">
        <v>0</v>
      </c>
      <c r="T20" s="87">
        <v>0</v>
      </c>
      <c r="U20" s="88">
        <v>0</v>
      </c>
      <c r="V20" s="89">
        <v>0</v>
      </c>
      <c r="W20" s="87">
        <v>0</v>
      </c>
      <c r="X20" s="88">
        <v>0</v>
      </c>
      <c r="Y20" s="89">
        <v>0</v>
      </c>
      <c r="Z20" s="87">
        <v>0</v>
      </c>
      <c r="AA20" s="88">
        <v>0</v>
      </c>
      <c r="AB20" s="89">
        <v>0</v>
      </c>
      <c r="AC20" s="87">
        <v>0</v>
      </c>
      <c r="AD20" s="88">
        <v>0</v>
      </c>
      <c r="AE20" s="89">
        <v>0</v>
      </c>
      <c r="AF20" s="87">
        <v>0</v>
      </c>
      <c r="AG20" s="88">
        <v>0</v>
      </c>
      <c r="AH20" s="89">
        <v>0</v>
      </c>
      <c r="AI20" s="87">
        <v>0</v>
      </c>
      <c r="AJ20" s="88">
        <v>0</v>
      </c>
      <c r="AK20" s="89">
        <v>0</v>
      </c>
      <c r="AL20" s="87">
        <v>0</v>
      </c>
      <c r="AM20" s="88">
        <v>0</v>
      </c>
      <c r="AN20" s="89">
        <v>0</v>
      </c>
      <c r="AO20" s="87">
        <v>0</v>
      </c>
      <c r="AP20" s="88">
        <v>0</v>
      </c>
      <c r="AQ20" s="89">
        <v>0</v>
      </c>
      <c r="AR20" s="87">
        <v>0</v>
      </c>
      <c r="AS20" s="88">
        <v>0</v>
      </c>
      <c r="AT20" s="89">
        <v>0</v>
      </c>
      <c r="AU20" s="87">
        <v>0</v>
      </c>
      <c r="AV20" s="88">
        <v>0</v>
      </c>
      <c r="AW20" s="89">
        <v>0</v>
      </c>
      <c r="AX20" s="87">
        <v>0</v>
      </c>
      <c r="AY20" s="88">
        <v>0</v>
      </c>
      <c r="AZ20" s="89">
        <v>0</v>
      </c>
      <c r="BA20" s="87">
        <v>1</v>
      </c>
      <c r="BB20" s="88">
        <v>6.0000000000000001E-3</v>
      </c>
      <c r="BC20" s="89">
        <v>0.02</v>
      </c>
      <c r="BD20" s="87">
        <v>1</v>
      </c>
      <c r="BE20" s="88">
        <v>6.0000000000000001E-3</v>
      </c>
      <c r="BF20" s="89">
        <v>0.02</v>
      </c>
      <c r="BG20" s="87">
        <v>1</v>
      </c>
      <c r="BH20" s="88">
        <v>6.0000000000000001E-3</v>
      </c>
      <c r="BI20" s="89">
        <v>0.02</v>
      </c>
      <c r="BJ20" s="87">
        <v>1</v>
      </c>
      <c r="BK20" s="88">
        <v>6.0000000000000001E-3</v>
      </c>
      <c r="BL20" s="89">
        <v>0.02</v>
      </c>
    </row>
    <row r="21" spans="1:64" x14ac:dyDescent="0.25">
      <c r="A21" s="342"/>
      <c r="B21" s="305"/>
      <c r="C21" s="305"/>
      <c r="D21" s="342"/>
      <c r="E21" s="305"/>
      <c r="F21" s="343" t="s">
        <v>36</v>
      </c>
      <c r="G21" s="324"/>
      <c r="H21" s="33">
        <f t="shared" ref="H21:BL22" si="0">H7+H13</f>
        <v>9.255526405786318</v>
      </c>
      <c r="I21" s="34">
        <f t="shared" si="0"/>
        <v>0.16</v>
      </c>
      <c r="J21" s="35">
        <f t="shared" si="0"/>
        <v>0.04</v>
      </c>
      <c r="K21" s="33">
        <f t="shared" si="0"/>
        <v>41.747572815533978</v>
      </c>
      <c r="L21" s="34">
        <f t="shared" si="0"/>
        <v>0.15</v>
      </c>
      <c r="M21" s="35">
        <f t="shared" si="0"/>
        <v>4.1000000000000002E-2</v>
      </c>
      <c r="N21" s="33">
        <f t="shared" si="0"/>
        <v>46.601941747572809</v>
      </c>
      <c r="O21" s="34">
        <f t="shared" si="0"/>
        <v>0.17599999999999999</v>
      </c>
      <c r="P21" s="35">
        <f t="shared" si="0"/>
        <v>3.4000000000000002E-2</v>
      </c>
      <c r="Q21" s="33">
        <f t="shared" si="0"/>
        <v>44.660194174757279</v>
      </c>
      <c r="R21" s="34">
        <f t="shared" si="0"/>
        <v>0.156</v>
      </c>
      <c r="S21" s="35">
        <f t="shared" si="0"/>
        <v>3.4000000000000002E-2</v>
      </c>
      <c r="T21" s="33">
        <f t="shared" si="0"/>
        <v>41.067961165048544</v>
      </c>
      <c r="U21" s="34">
        <f t="shared" si="0"/>
        <v>0.16</v>
      </c>
      <c r="V21" s="35">
        <f t="shared" si="0"/>
        <v>0.04</v>
      </c>
      <c r="W21" s="33">
        <f t="shared" si="0"/>
        <v>43.883495145631066</v>
      </c>
      <c r="X21" s="34">
        <f t="shared" si="0"/>
        <v>0.15</v>
      </c>
      <c r="Y21" s="35">
        <f t="shared" si="0"/>
        <v>4.1000000000000002E-2</v>
      </c>
      <c r="Z21" s="33">
        <f t="shared" si="0"/>
        <v>40.388349514563103</v>
      </c>
      <c r="AA21" s="34">
        <f t="shared" si="0"/>
        <v>0.17599999999999999</v>
      </c>
      <c r="AB21" s="35">
        <f t="shared" si="0"/>
        <v>3.4000000000000002E-2</v>
      </c>
      <c r="AC21" s="33">
        <f t="shared" si="0"/>
        <v>40.485436893203882</v>
      </c>
      <c r="AD21" s="34">
        <f t="shared" si="0"/>
        <v>0.156</v>
      </c>
      <c r="AE21" s="35">
        <f t="shared" si="0"/>
        <v>3.4000000000000002E-2</v>
      </c>
      <c r="AF21" s="33">
        <f t="shared" si="0"/>
        <v>44.660194174757279</v>
      </c>
      <c r="AG21" s="34">
        <f t="shared" si="0"/>
        <v>0.16</v>
      </c>
      <c r="AH21" s="35">
        <f t="shared" si="0"/>
        <v>0.04</v>
      </c>
      <c r="AI21" s="33">
        <f t="shared" si="0"/>
        <v>45.145631067961162</v>
      </c>
      <c r="AJ21" s="34">
        <f t="shared" si="0"/>
        <v>0.15</v>
      </c>
      <c r="AK21" s="35">
        <f t="shared" si="0"/>
        <v>4.1000000000000002E-2</v>
      </c>
      <c r="AL21" s="33">
        <f t="shared" si="0"/>
        <v>43.689320388349515</v>
      </c>
      <c r="AM21" s="34">
        <f t="shared" si="0"/>
        <v>0.17599999999999999</v>
      </c>
      <c r="AN21" s="35">
        <f t="shared" si="0"/>
        <v>3.4000000000000002E-2</v>
      </c>
      <c r="AO21" s="33">
        <f t="shared" si="0"/>
        <v>43.689320388349515</v>
      </c>
      <c r="AP21" s="34">
        <f t="shared" si="0"/>
        <v>0.156</v>
      </c>
      <c r="AQ21" s="35">
        <f t="shared" si="0"/>
        <v>3.4000000000000002E-2</v>
      </c>
      <c r="AR21" s="33">
        <f t="shared" si="0"/>
        <v>44.660194174757279</v>
      </c>
      <c r="AS21" s="34">
        <f t="shared" si="0"/>
        <v>0.16</v>
      </c>
      <c r="AT21" s="35">
        <f t="shared" si="0"/>
        <v>0.04</v>
      </c>
      <c r="AU21" s="33">
        <f t="shared" si="0"/>
        <v>24.271844660194173</v>
      </c>
      <c r="AV21" s="34">
        <f t="shared" si="0"/>
        <v>0.16</v>
      </c>
      <c r="AW21" s="35">
        <f t="shared" si="0"/>
        <v>0.04</v>
      </c>
      <c r="AX21" s="33">
        <f t="shared" si="0"/>
        <v>30.291262135922327</v>
      </c>
      <c r="AY21" s="34">
        <f t="shared" si="0"/>
        <v>0.16</v>
      </c>
      <c r="AZ21" s="35">
        <f t="shared" si="0"/>
        <v>0.04</v>
      </c>
      <c r="BA21" s="33">
        <f t="shared" si="0"/>
        <v>34.95145631067961</v>
      </c>
      <c r="BB21" s="34">
        <f t="shared" si="0"/>
        <v>0.14000000000000001</v>
      </c>
      <c r="BC21" s="35">
        <f t="shared" si="0"/>
        <v>2.9700000000000001E-2</v>
      </c>
      <c r="BD21" s="33">
        <f t="shared" si="0"/>
        <v>36.893203883495147</v>
      </c>
      <c r="BE21" s="34">
        <f t="shared" si="0"/>
        <v>0.19500000000000001</v>
      </c>
      <c r="BF21" s="35">
        <f t="shared" si="0"/>
        <v>2.9700000000000001E-2</v>
      </c>
      <c r="BG21" s="33">
        <f t="shared" si="0"/>
        <v>39.805825242718441</v>
      </c>
      <c r="BH21" s="34">
        <f t="shared" si="0"/>
        <v>0.17799999999999999</v>
      </c>
      <c r="BI21" s="35">
        <f t="shared" si="0"/>
        <v>2.9700000000000001E-2</v>
      </c>
      <c r="BJ21" s="33">
        <f t="shared" si="0"/>
        <v>39.805825242718441</v>
      </c>
      <c r="BK21" s="34">
        <f t="shared" si="0"/>
        <v>0.182</v>
      </c>
      <c r="BL21" s="35">
        <f t="shared" si="0"/>
        <v>2.9700000000000001E-2</v>
      </c>
    </row>
    <row r="22" spans="1:64" ht="17.25" thickBot="1" x14ac:dyDescent="0.3">
      <c r="A22" s="342"/>
      <c r="B22" s="305"/>
      <c r="C22" s="305"/>
      <c r="D22" s="342"/>
      <c r="E22" s="305"/>
      <c r="F22" s="313" t="s">
        <v>39</v>
      </c>
      <c r="G22" s="314"/>
      <c r="H22" s="87">
        <f t="shared" si="0"/>
        <v>420</v>
      </c>
      <c r="I22" s="88">
        <f t="shared" si="0"/>
        <v>0.04</v>
      </c>
      <c r="J22" s="89">
        <f t="shared" si="0"/>
        <v>0.06</v>
      </c>
      <c r="K22" s="87">
        <f t="shared" si="0"/>
        <v>430</v>
      </c>
      <c r="L22" s="88">
        <f t="shared" si="0"/>
        <v>4.2999999999999997E-2</v>
      </c>
      <c r="M22" s="89">
        <f t="shared" si="0"/>
        <v>5.3999999999999999E-2</v>
      </c>
      <c r="N22" s="87">
        <f t="shared" si="0"/>
        <v>480</v>
      </c>
      <c r="O22" s="88">
        <f t="shared" si="0"/>
        <v>4.3999999999999997E-2</v>
      </c>
      <c r="P22" s="89">
        <f t="shared" si="0"/>
        <v>5.6000000000000001E-2</v>
      </c>
      <c r="Q22" s="87">
        <f t="shared" si="0"/>
        <v>460</v>
      </c>
      <c r="R22" s="88">
        <f t="shared" si="0"/>
        <v>3.4000000000000002E-2</v>
      </c>
      <c r="S22" s="89">
        <f t="shared" si="0"/>
        <v>4.5999999999999999E-2</v>
      </c>
      <c r="T22" s="87">
        <f t="shared" si="0"/>
        <v>423</v>
      </c>
      <c r="U22" s="88">
        <f t="shared" si="0"/>
        <v>0.04</v>
      </c>
      <c r="V22" s="89">
        <f t="shared" si="0"/>
        <v>0.06</v>
      </c>
      <c r="W22" s="87">
        <f t="shared" si="0"/>
        <v>452</v>
      </c>
      <c r="X22" s="88">
        <f t="shared" si="0"/>
        <v>4.2999999999999997E-2</v>
      </c>
      <c r="Y22" s="89">
        <f t="shared" si="0"/>
        <v>5.3999999999999999E-2</v>
      </c>
      <c r="Z22" s="87">
        <f t="shared" si="0"/>
        <v>416</v>
      </c>
      <c r="AA22" s="88">
        <f t="shared" si="0"/>
        <v>4.3999999999999997E-2</v>
      </c>
      <c r="AB22" s="89">
        <f t="shared" si="0"/>
        <v>5.6000000000000001E-2</v>
      </c>
      <c r="AC22" s="87">
        <f t="shared" si="0"/>
        <v>417</v>
      </c>
      <c r="AD22" s="88">
        <f t="shared" si="0"/>
        <v>3.4000000000000002E-2</v>
      </c>
      <c r="AE22" s="89">
        <f t="shared" si="0"/>
        <v>4.5999999999999999E-2</v>
      </c>
      <c r="AF22" s="87">
        <f t="shared" si="0"/>
        <v>460</v>
      </c>
      <c r="AG22" s="88">
        <f t="shared" si="0"/>
        <v>0.04</v>
      </c>
      <c r="AH22" s="89">
        <f t="shared" si="0"/>
        <v>0.06</v>
      </c>
      <c r="AI22" s="87">
        <f t="shared" si="0"/>
        <v>465</v>
      </c>
      <c r="AJ22" s="88">
        <f t="shared" si="0"/>
        <v>4.2999999999999997E-2</v>
      </c>
      <c r="AK22" s="89">
        <f t="shared" si="0"/>
        <v>5.3999999999999999E-2</v>
      </c>
      <c r="AL22" s="87">
        <f t="shared" si="0"/>
        <v>450</v>
      </c>
      <c r="AM22" s="88">
        <f t="shared" si="0"/>
        <v>4.3999999999999997E-2</v>
      </c>
      <c r="AN22" s="89">
        <f t="shared" si="0"/>
        <v>5.6000000000000001E-2</v>
      </c>
      <c r="AO22" s="87">
        <f t="shared" si="0"/>
        <v>450</v>
      </c>
      <c r="AP22" s="88">
        <f t="shared" si="0"/>
        <v>3.4000000000000002E-2</v>
      </c>
      <c r="AQ22" s="89">
        <f t="shared" si="0"/>
        <v>4.5999999999999999E-2</v>
      </c>
      <c r="AR22" s="87">
        <f t="shared" si="0"/>
        <v>460</v>
      </c>
      <c r="AS22" s="88">
        <f t="shared" si="0"/>
        <v>0.04</v>
      </c>
      <c r="AT22" s="89">
        <f t="shared" si="0"/>
        <v>0.06</v>
      </c>
      <c r="AU22" s="87">
        <f t="shared" si="0"/>
        <v>250</v>
      </c>
      <c r="AV22" s="88">
        <f t="shared" si="0"/>
        <v>0.04</v>
      </c>
      <c r="AW22" s="89">
        <f t="shared" si="0"/>
        <v>0.06</v>
      </c>
      <c r="AX22" s="87">
        <f t="shared" si="0"/>
        <v>312</v>
      </c>
      <c r="AY22" s="88">
        <f t="shared" si="0"/>
        <v>0.04</v>
      </c>
      <c r="AZ22" s="89">
        <f t="shared" si="0"/>
        <v>0.06</v>
      </c>
      <c r="BA22" s="87">
        <f t="shared" si="0"/>
        <v>360</v>
      </c>
      <c r="BB22" s="88">
        <f t="shared" si="0"/>
        <v>0.06</v>
      </c>
      <c r="BC22" s="89">
        <f t="shared" si="0"/>
        <v>0.04</v>
      </c>
      <c r="BD22" s="87">
        <f t="shared" si="0"/>
        <v>380</v>
      </c>
      <c r="BE22" s="88">
        <f t="shared" si="0"/>
        <v>5.2000000000000005E-2</v>
      </c>
      <c r="BF22" s="89">
        <f t="shared" si="0"/>
        <v>0.04</v>
      </c>
      <c r="BG22" s="87">
        <f t="shared" si="0"/>
        <v>410</v>
      </c>
      <c r="BH22" s="88">
        <f t="shared" si="0"/>
        <v>5.4000000000000006E-2</v>
      </c>
      <c r="BI22" s="89">
        <f t="shared" si="0"/>
        <v>0.04</v>
      </c>
      <c r="BJ22" s="87">
        <f t="shared" si="0"/>
        <v>410</v>
      </c>
      <c r="BK22" s="88">
        <f t="shared" si="0"/>
        <v>0.06</v>
      </c>
      <c r="BL22" s="89">
        <f t="shared" si="0"/>
        <v>5.1000000000000004E-2</v>
      </c>
    </row>
    <row r="23" spans="1:64" x14ac:dyDescent="0.25">
      <c r="A23" s="344"/>
      <c r="B23" s="333"/>
      <c r="C23" s="345"/>
      <c r="D23" s="344"/>
      <c r="E23" s="1421"/>
      <c r="F23" s="1421"/>
      <c r="G23" s="312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12"/>
    </row>
    <row r="24" spans="1:64" x14ac:dyDescent="0.25">
      <c r="A24" s="346" t="s">
        <v>50</v>
      </c>
      <c r="B24" s="305"/>
      <c r="C24" s="347">
        <v>0.67764879525210497</v>
      </c>
      <c r="D24" s="346" t="s">
        <v>51</v>
      </c>
      <c r="E24" s="1422">
        <v>1.08520179372197</v>
      </c>
      <c r="F24" s="1422"/>
      <c r="G24" s="348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48"/>
    </row>
    <row r="25" spans="1:64" ht="17.25" thickBot="1" x14ac:dyDescent="0.3">
      <c r="A25" s="349"/>
      <c r="B25" s="86"/>
      <c r="C25" s="350"/>
      <c r="D25" s="349"/>
      <c r="E25" s="1423"/>
      <c r="F25" s="1423"/>
      <c r="G25" s="341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341"/>
    </row>
    <row r="26" spans="1:64" x14ac:dyDescent="0.2">
      <c r="A26" s="1424" t="s">
        <v>62</v>
      </c>
      <c r="B26" s="1425"/>
      <c r="C26" s="1426"/>
      <c r="D26" s="1427" t="s">
        <v>98</v>
      </c>
      <c r="E26" s="1428"/>
      <c r="F26" s="1429" t="s">
        <v>99</v>
      </c>
      <c r="G26" s="1430"/>
      <c r="H26" s="1381" t="s">
        <v>6</v>
      </c>
      <c r="I26" s="1382"/>
      <c r="J26" s="1382"/>
      <c r="K26" s="1381" t="s">
        <v>7</v>
      </c>
      <c r="L26" s="1382"/>
      <c r="M26" s="1382"/>
      <c r="N26" s="1381" t="s">
        <v>8</v>
      </c>
      <c r="O26" s="1382"/>
      <c r="P26" s="1382"/>
      <c r="Q26" s="1381" t="s">
        <v>9</v>
      </c>
      <c r="R26" s="1382"/>
      <c r="S26" s="1382"/>
      <c r="T26" s="1381" t="s">
        <v>10</v>
      </c>
      <c r="U26" s="1382"/>
      <c r="V26" s="1382"/>
      <c r="W26" s="1381" t="s">
        <v>11</v>
      </c>
      <c r="X26" s="1382"/>
      <c r="Y26" s="1382"/>
      <c r="Z26" s="1381" t="s">
        <v>12</v>
      </c>
      <c r="AA26" s="1382"/>
      <c r="AB26" s="1382"/>
      <c r="AC26" s="1381" t="s">
        <v>13</v>
      </c>
      <c r="AD26" s="1382"/>
      <c r="AE26" s="1382"/>
      <c r="AF26" s="1381" t="s">
        <v>14</v>
      </c>
      <c r="AG26" s="1382"/>
      <c r="AH26" s="1382"/>
      <c r="AI26" s="1381" t="s">
        <v>15</v>
      </c>
      <c r="AJ26" s="1382"/>
      <c r="AK26" s="1382"/>
      <c r="AL26" s="1381" t="s">
        <v>16</v>
      </c>
      <c r="AM26" s="1382"/>
      <c r="AN26" s="1382"/>
      <c r="AO26" s="1381" t="s">
        <v>17</v>
      </c>
      <c r="AP26" s="1382"/>
      <c r="AQ26" s="1382"/>
      <c r="AR26" s="1381" t="s">
        <v>18</v>
      </c>
      <c r="AS26" s="1382"/>
      <c r="AT26" s="1382"/>
      <c r="AU26" s="1381" t="s">
        <v>19</v>
      </c>
      <c r="AV26" s="1382"/>
      <c r="AW26" s="1382"/>
      <c r="AX26" s="1381" t="s">
        <v>20</v>
      </c>
      <c r="AY26" s="1382"/>
      <c r="AZ26" s="1382"/>
      <c r="BA26" s="1381" t="s">
        <v>21</v>
      </c>
      <c r="BB26" s="1382"/>
      <c r="BC26" s="1382"/>
      <c r="BD26" s="1381" t="s">
        <v>22</v>
      </c>
      <c r="BE26" s="1382"/>
      <c r="BF26" s="1382"/>
      <c r="BG26" s="1381" t="s">
        <v>23</v>
      </c>
      <c r="BH26" s="1382"/>
      <c r="BI26" s="1382"/>
      <c r="BJ26" s="1381" t="s">
        <v>24</v>
      </c>
      <c r="BK26" s="1382"/>
      <c r="BL26" s="1385"/>
    </row>
    <row r="27" spans="1:64" ht="17.25" thickBot="1" x14ac:dyDescent="0.3">
      <c r="A27" s="1418" t="s">
        <v>63</v>
      </c>
      <c r="B27" s="1419"/>
      <c r="C27" s="1420"/>
      <c r="D27" s="351" t="s">
        <v>100</v>
      </c>
      <c r="E27" s="352" t="s">
        <v>101</v>
      </c>
      <c r="F27" s="352" t="s">
        <v>100</v>
      </c>
      <c r="G27" s="353" t="s">
        <v>101</v>
      </c>
      <c r="H27" s="1383"/>
      <c r="I27" s="1384"/>
      <c r="J27" s="1384"/>
      <c r="K27" s="1383"/>
      <c r="L27" s="1384"/>
      <c r="M27" s="1384"/>
      <c r="N27" s="1383"/>
      <c r="O27" s="1384"/>
      <c r="P27" s="1384"/>
      <c r="Q27" s="1383"/>
      <c r="R27" s="1384"/>
      <c r="S27" s="1384"/>
      <c r="T27" s="1383"/>
      <c r="U27" s="1384"/>
      <c r="V27" s="1384"/>
      <c r="W27" s="1383"/>
      <c r="X27" s="1384"/>
      <c r="Y27" s="1384"/>
      <c r="Z27" s="1383"/>
      <c r="AA27" s="1384"/>
      <c r="AB27" s="1384"/>
      <c r="AC27" s="1383"/>
      <c r="AD27" s="1384"/>
      <c r="AE27" s="1384"/>
      <c r="AF27" s="1383"/>
      <c r="AG27" s="1384"/>
      <c r="AH27" s="1384"/>
      <c r="AI27" s="1383"/>
      <c r="AJ27" s="1384"/>
      <c r="AK27" s="1384"/>
      <c r="AL27" s="1383"/>
      <c r="AM27" s="1384"/>
      <c r="AN27" s="1384"/>
      <c r="AO27" s="1383"/>
      <c r="AP27" s="1384"/>
      <c r="AQ27" s="1384"/>
      <c r="AR27" s="1383"/>
      <c r="AS27" s="1384"/>
      <c r="AT27" s="1384"/>
      <c r="AU27" s="1383"/>
      <c r="AV27" s="1384"/>
      <c r="AW27" s="1384"/>
      <c r="AX27" s="1383"/>
      <c r="AY27" s="1384"/>
      <c r="AZ27" s="1384"/>
      <c r="BA27" s="1383"/>
      <c r="BB27" s="1384"/>
      <c r="BC27" s="1384"/>
      <c r="BD27" s="1383"/>
      <c r="BE27" s="1384"/>
      <c r="BF27" s="1384"/>
      <c r="BG27" s="1383"/>
      <c r="BH27" s="1384"/>
      <c r="BI27" s="1384"/>
      <c r="BJ27" s="1383"/>
      <c r="BK27" s="1384"/>
      <c r="BL27" s="1386"/>
    </row>
    <row r="28" spans="1:64" x14ac:dyDescent="0.25">
      <c r="A28" s="354">
        <v>1</v>
      </c>
      <c r="B28" s="355" t="s">
        <v>102</v>
      </c>
      <c r="C28" s="356"/>
      <c r="D28" s="357"/>
      <c r="E28" s="358"/>
      <c r="F28" s="34"/>
      <c r="G28" s="359"/>
      <c r="H28" s="360">
        <f>SQRT(I28^2+J28^2)*1000/(1.73*I11)</f>
        <v>3.9413973397875037</v>
      </c>
      <c r="I28" s="117">
        <v>6.4100000000000004E-2</v>
      </c>
      <c r="J28" s="118">
        <v>2.87E-2</v>
      </c>
      <c r="K28" s="360">
        <f>SQRT(L28^2+M28^2)*1000/(1.73*L11)</f>
        <v>4.0781709038030058</v>
      </c>
      <c r="L28" s="117">
        <v>6.4810000000000006E-2</v>
      </c>
      <c r="M28" s="118">
        <v>3.2870000000000003E-2</v>
      </c>
      <c r="N28" s="360">
        <f>SQRT(O28^2+P28^2)*1000/(1.73*O11)</f>
        <v>3.2470693175556709</v>
      </c>
      <c r="O28" s="117">
        <v>5.6410000000000002E-2</v>
      </c>
      <c r="P28" s="118">
        <v>1.2869999999999999E-2</v>
      </c>
      <c r="Q28" s="360">
        <f>SQRT(R28^2+S28^2)*1000/(1.73*R11)</f>
        <v>4.8519921764221303</v>
      </c>
      <c r="R28" s="117">
        <v>8.6410000000000001E-2</v>
      </c>
      <c r="S28" s="118">
        <v>2.8700000000000002E-3</v>
      </c>
      <c r="T28" s="360">
        <f>SQRT(U28^2+V28^2)*1000/(1.73*U11)</f>
        <v>3.9413973397875037</v>
      </c>
      <c r="U28" s="117">
        <v>6.4100000000000004E-2</v>
      </c>
      <c r="V28" s="118">
        <v>2.87E-2</v>
      </c>
      <c r="W28" s="360">
        <f>SQRT(X28^2+Y28^2)*1000/(1.73*X11)</f>
        <v>4.0781709038030058</v>
      </c>
      <c r="X28" s="117">
        <v>6.4810000000000006E-2</v>
      </c>
      <c r="Y28" s="118">
        <v>3.2870000000000003E-2</v>
      </c>
      <c r="Z28" s="360">
        <f>SQRT(AA28^2+AB28^2)*1000/(1.73*AA11)</f>
        <v>3.2470693175556709</v>
      </c>
      <c r="AA28" s="117">
        <v>5.6410000000000002E-2</v>
      </c>
      <c r="AB28" s="118">
        <v>1.2869999999999999E-2</v>
      </c>
      <c r="AC28" s="360">
        <f>SQRT(AD28^2+AE28^2)*1000/(1.73*AD11)</f>
        <v>4.8519921764221303</v>
      </c>
      <c r="AD28" s="117">
        <v>8.6410000000000001E-2</v>
      </c>
      <c r="AE28" s="118">
        <v>2.8700000000000002E-3</v>
      </c>
      <c r="AF28" s="360">
        <f>SQRT(AG28^2+AH28^2)*1000/(1.73*AG11)</f>
        <v>3.9413973397875037</v>
      </c>
      <c r="AG28" s="117">
        <v>6.4100000000000004E-2</v>
      </c>
      <c r="AH28" s="118">
        <v>2.87E-2</v>
      </c>
      <c r="AI28" s="360">
        <f>SQRT(AJ28^2+AK28^2)*1000/(1.73*AJ11)</f>
        <v>4.0781709038030058</v>
      </c>
      <c r="AJ28" s="117">
        <v>6.4810000000000006E-2</v>
      </c>
      <c r="AK28" s="118">
        <v>3.2870000000000003E-2</v>
      </c>
      <c r="AL28" s="360">
        <f>SQRT(AM28^2+AN28^2)*1000/(1.73*AM11)</f>
        <v>3.2470693175556709</v>
      </c>
      <c r="AM28" s="117">
        <v>5.6410000000000002E-2</v>
      </c>
      <c r="AN28" s="118">
        <v>1.2869999999999999E-2</v>
      </c>
      <c r="AO28" s="360">
        <f>SQRT(AP28^2+AQ28^2)*1000/(1.73*AP11)</f>
        <v>4.8519921764221303</v>
      </c>
      <c r="AP28" s="117">
        <v>8.6410000000000001E-2</v>
      </c>
      <c r="AQ28" s="118">
        <v>2.8700000000000002E-3</v>
      </c>
      <c r="AR28" s="360">
        <f>SQRT(AS28^2+AT28^2)*1000/(1.73*AS11)</f>
        <v>3.9413973397875037</v>
      </c>
      <c r="AS28" s="117">
        <v>6.4100000000000004E-2</v>
      </c>
      <c r="AT28" s="118">
        <v>2.87E-2</v>
      </c>
      <c r="AU28" s="360">
        <f>SQRT(AV28^2+AW28^2)*1000/(1.73*AV11)</f>
        <v>4.0781709038030058</v>
      </c>
      <c r="AV28" s="117">
        <v>6.4810000000000006E-2</v>
      </c>
      <c r="AW28" s="118">
        <v>3.2870000000000003E-2</v>
      </c>
      <c r="AX28" s="360">
        <f>SQRT(AY28^2+AZ28^2)*1000/(1.73*AY11)</f>
        <v>3.2470693175556709</v>
      </c>
      <c r="AY28" s="117">
        <v>5.6410000000000002E-2</v>
      </c>
      <c r="AZ28" s="118">
        <v>1.2869999999999999E-2</v>
      </c>
      <c r="BA28" s="360">
        <f>SQRT(BB28^2+BC28^2)*1000/(1.73*BB11)</f>
        <v>4.8519921764221303</v>
      </c>
      <c r="BB28" s="117">
        <v>8.6410000000000001E-2</v>
      </c>
      <c r="BC28" s="118">
        <v>2.8700000000000002E-3</v>
      </c>
      <c r="BD28" s="360">
        <f>SQRT(BE28^2+BF28^2)*1000/(1.73*BE11)</f>
        <v>3.9413973397875037</v>
      </c>
      <c r="BE28" s="117">
        <v>6.4100000000000004E-2</v>
      </c>
      <c r="BF28" s="118">
        <v>2.87E-2</v>
      </c>
      <c r="BG28" s="360">
        <f>SQRT(BH28^2+BI28^2)*1000/(1.73*BH11)</f>
        <v>4.0781709038030058</v>
      </c>
      <c r="BH28" s="117">
        <v>6.4810000000000006E-2</v>
      </c>
      <c r="BI28" s="118">
        <v>3.2870000000000003E-2</v>
      </c>
      <c r="BJ28" s="360">
        <f>SQRT(BK28^2+BL28^2)*1000/(1.73*BK11)</f>
        <v>3.2470693175556709</v>
      </c>
      <c r="BK28" s="117">
        <v>5.6410000000000002E-2</v>
      </c>
      <c r="BL28" s="118">
        <v>1.2869999999999999E-2</v>
      </c>
    </row>
    <row r="29" spans="1:64" x14ac:dyDescent="0.25">
      <c r="A29" s="361">
        <v>2</v>
      </c>
      <c r="B29" s="362" t="s">
        <v>103</v>
      </c>
      <c r="C29" s="363"/>
      <c r="D29" s="364"/>
      <c r="E29" s="365"/>
      <c r="F29" s="40"/>
      <c r="G29" s="366"/>
      <c r="H29" s="367">
        <f>SQRT(I29^2+J29^2)*1000/(1.73*I17)</f>
        <v>4.811240780177509</v>
      </c>
      <c r="I29" s="127">
        <v>3.3300000000000003E-2</v>
      </c>
      <c r="J29" s="128">
        <v>7.9000000000000001E-2</v>
      </c>
      <c r="K29" s="367">
        <f>SQRT(L29^2+M29^2)*1000/(1.73*L17)</f>
        <v>4.8560713363955159</v>
      </c>
      <c r="L29" s="127">
        <v>4.333E-2</v>
      </c>
      <c r="M29" s="128">
        <v>7.4899999999999994E-2</v>
      </c>
      <c r="N29" s="367">
        <f>SQRT(O29^2+P29^2)*1000/(1.73*O17)</f>
        <v>4.0584791478041229</v>
      </c>
      <c r="O29" s="127">
        <v>4.333E-2</v>
      </c>
      <c r="P29" s="128">
        <v>5.79E-2</v>
      </c>
      <c r="Q29" s="367">
        <f>SQRT(R29^2+S29^2)*1000/(1.73*R17)</f>
        <v>1.7352740868408174</v>
      </c>
      <c r="R29" s="127">
        <v>1.333E-2</v>
      </c>
      <c r="S29" s="128">
        <v>2.7900000000000001E-2</v>
      </c>
      <c r="T29" s="367">
        <f>SQRT(U29^2+V29^2)*1000/(1.73*U17)</f>
        <v>4.811240780177509</v>
      </c>
      <c r="U29" s="127">
        <v>3.3300000000000003E-2</v>
      </c>
      <c r="V29" s="128">
        <v>7.9000000000000001E-2</v>
      </c>
      <c r="W29" s="367">
        <f>SQRT(X29^2+Y29^2)*1000/(1.73*X17)</f>
        <v>4.8560713363955159</v>
      </c>
      <c r="X29" s="127">
        <v>4.333E-2</v>
      </c>
      <c r="Y29" s="128">
        <v>7.4899999999999994E-2</v>
      </c>
      <c r="Z29" s="367">
        <f>SQRT(AA29^2+AB29^2)*1000/(1.73*AA17)</f>
        <v>4.0584791478041229</v>
      </c>
      <c r="AA29" s="127">
        <v>4.333E-2</v>
      </c>
      <c r="AB29" s="128">
        <v>5.79E-2</v>
      </c>
      <c r="AC29" s="367">
        <f>SQRT(AD29^2+AE29^2)*1000/(1.73*AD17)</f>
        <v>1.7352740868408174</v>
      </c>
      <c r="AD29" s="127">
        <v>1.333E-2</v>
      </c>
      <c r="AE29" s="128">
        <v>2.7900000000000001E-2</v>
      </c>
      <c r="AF29" s="367">
        <f>SQRT(AG29^2+AH29^2)*1000/(1.73*AG17)</f>
        <v>4.811240780177509</v>
      </c>
      <c r="AG29" s="127">
        <v>3.3300000000000003E-2</v>
      </c>
      <c r="AH29" s="128">
        <v>7.9000000000000001E-2</v>
      </c>
      <c r="AI29" s="367">
        <f>SQRT(AJ29^2+AK29^2)*1000/(1.73*AJ17)</f>
        <v>4.8560713363955159</v>
      </c>
      <c r="AJ29" s="127">
        <v>4.333E-2</v>
      </c>
      <c r="AK29" s="128">
        <v>7.4899999999999994E-2</v>
      </c>
      <c r="AL29" s="367">
        <f>SQRT(AM29^2+AN29^2)*1000/(1.73*AM17)</f>
        <v>4.0584791478041229</v>
      </c>
      <c r="AM29" s="127">
        <v>4.333E-2</v>
      </c>
      <c r="AN29" s="128">
        <v>5.79E-2</v>
      </c>
      <c r="AO29" s="367">
        <f>SQRT(AP29^2+AQ29^2)*1000/(1.73*AP17)</f>
        <v>1.7352740868408174</v>
      </c>
      <c r="AP29" s="127">
        <v>1.333E-2</v>
      </c>
      <c r="AQ29" s="128">
        <v>2.7900000000000001E-2</v>
      </c>
      <c r="AR29" s="367">
        <f>SQRT(AS29^2+AT29^2)*1000/(1.73*AS17)</f>
        <v>4.811240780177509</v>
      </c>
      <c r="AS29" s="127">
        <v>3.3300000000000003E-2</v>
      </c>
      <c r="AT29" s="128">
        <v>7.9000000000000001E-2</v>
      </c>
      <c r="AU29" s="367">
        <f>SQRT(AV29^2+AW29^2)*1000/(1.73*AV17)</f>
        <v>4.8560713363955159</v>
      </c>
      <c r="AV29" s="127">
        <v>4.333E-2</v>
      </c>
      <c r="AW29" s="128">
        <v>7.4899999999999994E-2</v>
      </c>
      <c r="AX29" s="367">
        <f>SQRT(AY29^2+AZ29^2)*1000/(1.73*AY17)</f>
        <v>4.0584791478041229</v>
      </c>
      <c r="AY29" s="127">
        <v>4.333E-2</v>
      </c>
      <c r="AZ29" s="128">
        <v>5.79E-2</v>
      </c>
      <c r="BA29" s="367">
        <f>SQRT(BB29^2+BC29^2)*1000/(1.73*BB17)</f>
        <v>1.7352740868408174</v>
      </c>
      <c r="BB29" s="127">
        <v>1.333E-2</v>
      </c>
      <c r="BC29" s="128">
        <v>2.7900000000000001E-2</v>
      </c>
      <c r="BD29" s="367">
        <f>SQRT(BE29^2+BF29^2)*1000/(1.73*BE17)</f>
        <v>4.811240780177509</v>
      </c>
      <c r="BE29" s="127">
        <v>3.3300000000000003E-2</v>
      </c>
      <c r="BF29" s="128">
        <v>7.9000000000000001E-2</v>
      </c>
      <c r="BG29" s="367">
        <f>SQRT(BH29^2+BI29^2)*1000/(1.73*BH17)</f>
        <v>4.8560713363955159</v>
      </c>
      <c r="BH29" s="127">
        <v>4.333E-2</v>
      </c>
      <c r="BI29" s="128">
        <v>7.4899999999999994E-2</v>
      </c>
      <c r="BJ29" s="367">
        <f>SQRT(BK29^2+BL29^2)*1000/(1.73*BK17)</f>
        <v>4.0584791478041229</v>
      </c>
      <c r="BK29" s="127">
        <v>4.333E-2</v>
      </c>
      <c r="BL29" s="128">
        <v>5.79E-2</v>
      </c>
    </row>
    <row r="30" spans="1:64" x14ac:dyDescent="0.25">
      <c r="A30" s="361">
        <v>3</v>
      </c>
      <c r="B30" s="362" t="s">
        <v>104</v>
      </c>
      <c r="C30" s="363"/>
      <c r="D30" s="364"/>
      <c r="E30" s="365"/>
      <c r="F30" s="40"/>
      <c r="G30" s="366"/>
      <c r="H30" s="367">
        <v>20</v>
      </c>
      <c r="I30" s="127">
        <v>0.12</v>
      </c>
      <c r="J30" s="128">
        <v>1.4999999999999999E-2</v>
      </c>
      <c r="K30" s="367">
        <v>18</v>
      </c>
      <c r="L30" s="368">
        <v>0.123</v>
      </c>
      <c r="M30" s="369">
        <v>0.01</v>
      </c>
      <c r="N30" s="367">
        <v>10</v>
      </c>
      <c r="O30" s="368">
        <v>0.17</v>
      </c>
      <c r="P30" s="369">
        <v>0.05</v>
      </c>
      <c r="Q30" s="367">
        <v>15</v>
      </c>
      <c r="R30" s="368">
        <v>0.05</v>
      </c>
      <c r="S30" s="369">
        <v>0.01</v>
      </c>
      <c r="T30" s="367">
        <v>20</v>
      </c>
      <c r="U30" s="127">
        <v>0.12</v>
      </c>
      <c r="V30" s="128">
        <v>1.4999999999999999E-2</v>
      </c>
      <c r="W30" s="367">
        <v>18</v>
      </c>
      <c r="X30" s="368">
        <v>0.123</v>
      </c>
      <c r="Y30" s="369">
        <v>0.01</v>
      </c>
      <c r="Z30" s="367">
        <v>10</v>
      </c>
      <c r="AA30" s="368">
        <v>0.17</v>
      </c>
      <c r="AB30" s="369">
        <v>0.05</v>
      </c>
      <c r="AC30" s="367">
        <v>15</v>
      </c>
      <c r="AD30" s="368">
        <v>0.05</v>
      </c>
      <c r="AE30" s="369">
        <v>0.01</v>
      </c>
      <c r="AF30" s="367">
        <v>20</v>
      </c>
      <c r="AG30" s="127">
        <v>0.12</v>
      </c>
      <c r="AH30" s="128">
        <v>1.4999999999999999E-2</v>
      </c>
      <c r="AI30" s="367">
        <v>18</v>
      </c>
      <c r="AJ30" s="368">
        <v>0.123</v>
      </c>
      <c r="AK30" s="369">
        <v>0.01</v>
      </c>
      <c r="AL30" s="367">
        <v>10</v>
      </c>
      <c r="AM30" s="368">
        <v>0.17</v>
      </c>
      <c r="AN30" s="369">
        <v>0.05</v>
      </c>
      <c r="AO30" s="367">
        <v>15</v>
      </c>
      <c r="AP30" s="368">
        <v>0.05</v>
      </c>
      <c r="AQ30" s="369">
        <v>0.01</v>
      </c>
      <c r="AR30" s="367">
        <v>20</v>
      </c>
      <c r="AS30" s="127">
        <v>0.12</v>
      </c>
      <c r="AT30" s="128">
        <v>1.4999999999999999E-2</v>
      </c>
      <c r="AU30" s="367">
        <v>18</v>
      </c>
      <c r="AV30" s="368">
        <v>0.123</v>
      </c>
      <c r="AW30" s="369">
        <v>0.01</v>
      </c>
      <c r="AX30" s="367">
        <v>10</v>
      </c>
      <c r="AY30" s="368">
        <v>0.17</v>
      </c>
      <c r="AZ30" s="369">
        <v>0.05</v>
      </c>
      <c r="BA30" s="367">
        <v>15</v>
      </c>
      <c r="BB30" s="368">
        <v>0.05</v>
      </c>
      <c r="BC30" s="369">
        <v>0.01</v>
      </c>
      <c r="BD30" s="367">
        <v>20</v>
      </c>
      <c r="BE30" s="127">
        <v>0.12</v>
      </c>
      <c r="BF30" s="128">
        <v>1.4999999999999999E-2</v>
      </c>
      <c r="BG30" s="367">
        <v>18</v>
      </c>
      <c r="BH30" s="368">
        <v>0.123</v>
      </c>
      <c r="BI30" s="369">
        <v>0.01</v>
      </c>
      <c r="BJ30" s="367">
        <v>10</v>
      </c>
      <c r="BK30" s="368">
        <v>0.17</v>
      </c>
      <c r="BL30" s="369">
        <v>0.05</v>
      </c>
    </row>
    <row r="31" spans="1:64" x14ac:dyDescent="0.25">
      <c r="A31" s="361">
        <v>4</v>
      </c>
      <c r="B31" s="362" t="s">
        <v>105</v>
      </c>
      <c r="C31" s="363"/>
      <c r="D31" s="364"/>
      <c r="E31" s="365"/>
      <c r="F31" s="40"/>
      <c r="G31" s="366"/>
      <c r="H31" s="367">
        <v>3</v>
      </c>
      <c r="I31" s="127">
        <v>5.8000000000000003E-2</v>
      </c>
      <c r="J31" s="128">
        <v>1.7999999999999999E-2</v>
      </c>
      <c r="K31" s="367">
        <v>4</v>
      </c>
      <c r="L31" s="127">
        <v>5.8000000000000003E-2</v>
      </c>
      <c r="M31" s="128">
        <v>1.7999999999999999E-2</v>
      </c>
      <c r="N31" s="367">
        <v>9</v>
      </c>
      <c r="O31" s="127">
        <v>5.9799999999999999E-2</v>
      </c>
      <c r="P31" s="128">
        <v>3.1800000000000002E-2</v>
      </c>
      <c r="Q31" s="367">
        <v>7</v>
      </c>
      <c r="R31" s="127">
        <v>7.5800000000000006E-2</v>
      </c>
      <c r="S31" s="128">
        <v>2.18E-2</v>
      </c>
      <c r="T31" s="367">
        <v>3</v>
      </c>
      <c r="U31" s="127">
        <v>5.8000000000000003E-2</v>
      </c>
      <c r="V31" s="128">
        <v>1.7999999999999999E-2</v>
      </c>
      <c r="W31" s="367">
        <v>4</v>
      </c>
      <c r="X31" s="127">
        <v>5.8000000000000003E-2</v>
      </c>
      <c r="Y31" s="128">
        <v>1.7999999999999999E-2</v>
      </c>
      <c r="Z31" s="367">
        <v>9</v>
      </c>
      <c r="AA31" s="127">
        <v>5.9799999999999999E-2</v>
      </c>
      <c r="AB31" s="128">
        <v>3.1800000000000002E-2</v>
      </c>
      <c r="AC31" s="367">
        <v>7</v>
      </c>
      <c r="AD31" s="127">
        <v>7.5800000000000006E-2</v>
      </c>
      <c r="AE31" s="128">
        <v>2.18E-2</v>
      </c>
      <c r="AF31" s="367">
        <v>3</v>
      </c>
      <c r="AG31" s="127">
        <v>5.8000000000000003E-2</v>
      </c>
      <c r="AH31" s="128">
        <v>1.7999999999999999E-2</v>
      </c>
      <c r="AI31" s="367">
        <v>4</v>
      </c>
      <c r="AJ31" s="127">
        <v>5.8000000000000003E-2</v>
      </c>
      <c r="AK31" s="128">
        <v>1.7999999999999999E-2</v>
      </c>
      <c r="AL31" s="367">
        <v>9</v>
      </c>
      <c r="AM31" s="127">
        <v>5.9799999999999999E-2</v>
      </c>
      <c r="AN31" s="128">
        <v>3.1800000000000002E-2</v>
      </c>
      <c r="AO31" s="367">
        <v>7</v>
      </c>
      <c r="AP31" s="127">
        <v>7.5800000000000006E-2</v>
      </c>
      <c r="AQ31" s="128">
        <v>2.18E-2</v>
      </c>
      <c r="AR31" s="367">
        <v>3</v>
      </c>
      <c r="AS31" s="127">
        <v>5.8000000000000003E-2</v>
      </c>
      <c r="AT31" s="128">
        <v>1.7999999999999999E-2</v>
      </c>
      <c r="AU31" s="367">
        <v>4</v>
      </c>
      <c r="AV31" s="127">
        <v>5.8000000000000003E-2</v>
      </c>
      <c r="AW31" s="128">
        <v>1.7999999999999999E-2</v>
      </c>
      <c r="AX31" s="367">
        <v>9</v>
      </c>
      <c r="AY31" s="127">
        <v>5.9799999999999999E-2</v>
      </c>
      <c r="AZ31" s="128">
        <v>3.1800000000000002E-2</v>
      </c>
      <c r="BA31" s="367">
        <v>7</v>
      </c>
      <c r="BB31" s="127">
        <v>7.5800000000000006E-2</v>
      </c>
      <c r="BC31" s="128">
        <v>2.18E-2</v>
      </c>
      <c r="BD31" s="367">
        <v>3</v>
      </c>
      <c r="BE31" s="127">
        <v>5.8000000000000003E-2</v>
      </c>
      <c r="BF31" s="128">
        <v>1.7999999999999999E-2</v>
      </c>
      <c r="BG31" s="367">
        <v>4</v>
      </c>
      <c r="BH31" s="127">
        <v>5.8000000000000003E-2</v>
      </c>
      <c r="BI31" s="128">
        <v>1.7999999999999999E-2</v>
      </c>
      <c r="BJ31" s="367">
        <v>9</v>
      </c>
      <c r="BK31" s="127">
        <v>5.9799999999999999E-2</v>
      </c>
      <c r="BL31" s="128">
        <v>3.1800000000000002E-2</v>
      </c>
    </row>
    <row r="32" spans="1:64" x14ac:dyDescent="0.25">
      <c r="A32" s="361">
        <v>5</v>
      </c>
      <c r="B32" s="362" t="s">
        <v>106</v>
      </c>
      <c r="C32" s="363"/>
      <c r="D32" s="364"/>
      <c r="E32" s="365"/>
      <c r="F32" s="40"/>
      <c r="G32" s="366"/>
      <c r="H32" s="367">
        <v>10</v>
      </c>
      <c r="I32" s="127">
        <v>0.10199999999999999</v>
      </c>
      <c r="J32" s="128">
        <v>0.01</v>
      </c>
      <c r="K32" s="367">
        <v>15</v>
      </c>
      <c r="L32" s="127">
        <v>0.10199999999999999</v>
      </c>
      <c r="M32" s="128">
        <v>0.01</v>
      </c>
      <c r="N32" s="367">
        <v>11</v>
      </c>
      <c r="O32" s="127">
        <v>0.10199999999999999</v>
      </c>
      <c r="P32" s="128">
        <v>0.01</v>
      </c>
      <c r="Q32" s="367">
        <v>12</v>
      </c>
      <c r="R32" s="127">
        <v>0.10199999999999999</v>
      </c>
      <c r="S32" s="128">
        <v>0.01</v>
      </c>
      <c r="T32" s="367">
        <v>10</v>
      </c>
      <c r="U32" s="127">
        <v>0.10199999999999999</v>
      </c>
      <c r="V32" s="128">
        <v>0.01</v>
      </c>
      <c r="W32" s="367">
        <v>15</v>
      </c>
      <c r="X32" s="127">
        <v>0.10199999999999999</v>
      </c>
      <c r="Y32" s="128">
        <v>0.01</v>
      </c>
      <c r="Z32" s="367">
        <v>11</v>
      </c>
      <c r="AA32" s="127">
        <v>0.10199999999999999</v>
      </c>
      <c r="AB32" s="128">
        <v>0.01</v>
      </c>
      <c r="AC32" s="367">
        <v>12</v>
      </c>
      <c r="AD32" s="127">
        <v>0.10199999999999999</v>
      </c>
      <c r="AE32" s="128">
        <v>0.01</v>
      </c>
      <c r="AF32" s="367">
        <v>10</v>
      </c>
      <c r="AG32" s="127">
        <v>0.10199999999999999</v>
      </c>
      <c r="AH32" s="128">
        <v>0.01</v>
      </c>
      <c r="AI32" s="367">
        <v>15</v>
      </c>
      <c r="AJ32" s="127">
        <v>0.10199999999999999</v>
      </c>
      <c r="AK32" s="128">
        <v>0.01</v>
      </c>
      <c r="AL32" s="367">
        <v>11</v>
      </c>
      <c r="AM32" s="127">
        <v>0.10199999999999999</v>
      </c>
      <c r="AN32" s="128">
        <v>0.01</v>
      </c>
      <c r="AO32" s="367">
        <v>12</v>
      </c>
      <c r="AP32" s="127">
        <v>0.10199999999999999</v>
      </c>
      <c r="AQ32" s="128">
        <v>0.01</v>
      </c>
      <c r="AR32" s="367">
        <v>10</v>
      </c>
      <c r="AS32" s="127">
        <v>0.10199999999999999</v>
      </c>
      <c r="AT32" s="128">
        <v>0.01</v>
      </c>
      <c r="AU32" s="367">
        <v>15</v>
      </c>
      <c r="AV32" s="127">
        <v>0.10199999999999999</v>
      </c>
      <c r="AW32" s="128">
        <v>0.01</v>
      </c>
      <c r="AX32" s="367">
        <v>11</v>
      </c>
      <c r="AY32" s="127">
        <v>0.10199999999999999</v>
      </c>
      <c r="AZ32" s="128">
        <v>0.01</v>
      </c>
      <c r="BA32" s="367">
        <v>12</v>
      </c>
      <c r="BB32" s="127">
        <v>0.10199999999999999</v>
      </c>
      <c r="BC32" s="128">
        <v>0.01</v>
      </c>
      <c r="BD32" s="367">
        <v>10</v>
      </c>
      <c r="BE32" s="127">
        <v>0.10199999999999999</v>
      </c>
      <c r="BF32" s="128">
        <v>0.01</v>
      </c>
      <c r="BG32" s="367">
        <v>15</v>
      </c>
      <c r="BH32" s="127">
        <v>0.10199999999999999</v>
      </c>
      <c r="BI32" s="128">
        <v>0.01</v>
      </c>
      <c r="BJ32" s="367">
        <v>11</v>
      </c>
      <c r="BK32" s="127">
        <v>0.10199999999999999</v>
      </c>
      <c r="BL32" s="128">
        <v>0.01</v>
      </c>
    </row>
    <row r="33" spans="1:64" x14ac:dyDescent="0.25">
      <c r="A33" s="361">
        <v>6</v>
      </c>
      <c r="B33" s="362" t="s">
        <v>107</v>
      </c>
      <c r="C33" s="363"/>
      <c r="D33" s="364"/>
      <c r="E33" s="365"/>
      <c r="F33" s="40"/>
      <c r="G33" s="366"/>
      <c r="H33" s="367">
        <v>90</v>
      </c>
      <c r="I33" s="127">
        <v>0.15</v>
      </c>
      <c r="J33" s="128">
        <v>0.04</v>
      </c>
      <c r="K33" s="367">
        <v>90</v>
      </c>
      <c r="L33" s="127">
        <v>0.15</v>
      </c>
      <c r="M33" s="128">
        <v>0.04</v>
      </c>
      <c r="N33" s="367">
        <v>90</v>
      </c>
      <c r="O33" s="127">
        <v>0.15</v>
      </c>
      <c r="P33" s="128">
        <v>0.04</v>
      </c>
      <c r="Q33" s="367">
        <v>90</v>
      </c>
      <c r="R33" s="127">
        <v>0.15</v>
      </c>
      <c r="S33" s="128">
        <v>0.04</v>
      </c>
      <c r="T33" s="367">
        <v>90</v>
      </c>
      <c r="U33" s="127">
        <v>0.15</v>
      </c>
      <c r="V33" s="128">
        <v>0.04</v>
      </c>
      <c r="W33" s="367">
        <v>90</v>
      </c>
      <c r="X33" s="127">
        <v>0.15</v>
      </c>
      <c r="Y33" s="128">
        <v>0.04</v>
      </c>
      <c r="Z33" s="367">
        <v>90</v>
      </c>
      <c r="AA33" s="127">
        <v>0.15</v>
      </c>
      <c r="AB33" s="128">
        <v>0.04</v>
      </c>
      <c r="AC33" s="367">
        <v>90</v>
      </c>
      <c r="AD33" s="127">
        <v>0.15</v>
      </c>
      <c r="AE33" s="128">
        <v>0.04</v>
      </c>
      <c r="AF33" s="367">
        <v>90</v>
      </c>
      <c r="AG33" s="127">
        <v>0.15</v>
      </c>
      <c r="AH33" s="128">
        <v>0.04</v>
      </c>
      <c r="AI33" s="367">
        <v>90</v>
      </c>
      <c r="AJ33" s="127">
        <v>0.15</v>
      </c>
      <c r="AK33" s="128">
        <v>0.04</v>
      </c>
      <c r="AL33" s="367">
        <v>90</v>
      </c>
      <c r="AM33" s="127">
        <v>0.15</v>
      </c>
      <c r="AN33" s="128">
        <v>0.04</v>
      </c>
      <c r="AO33" s="367">
        <v>90</v>
      </c>
      <c r="AP33" s="127">
        <v>0.15</v>
      </c>
      <c r="AQ33" s="128">
        <v>0.04</v>
      </c>
      <c r="AR33" s="367">
        <v>90</v>
      </c>
      <c r="AS33" s="127">
        <v>0.15</v>
      </c>
      <c r="AT33" s="128">
        <v>0.04</v>
      </c>
      <c r="AU33" s="367">
        <v>90</v>
      </c>
      <c r="AV33" s="127">
        <v>0.15</v>
      </c>
      <c r="AW33" s="128">
        <v>0.04</v>
      </c>
      <c r="AX33" s="367">
        <v>90</v>
      </c>
      <c r="AY33" s="127">
        <v>0.15</v>
      </c>
      <c r="AZ33" s="128">
        <v>0.04</v>
      </c>
      <c r="BA33" s="367">
        <v>90</v>
      </c>
      <c r="BB33" s="127">
        <v>0.15</v>
      </c>
      <c r="BC33" s="128">
        <v>0.04</v>
      </c>
      <c r="BD33" s="367">
        <v>90</v>
      </c>
      <c r="BE33" s="127">
        <v>0.15</v>
      </c>
      <c r="BF33" s="128">
        <v>0.04</v>
      </c>
      <c r="BG33" s="367">
        <v>90</v>
      </c>
      <c r="BH33" s="127">
        <v>0.15</v>
      </c>
      <c r="BI33" s="128">
        <v>0.04</v>
      </c>
      <c r="BJ33" s="367">
        <v>90</v>
      </c>
      <c r="BK33" s="127">
        <v>0.15</v>
      </c>
      <c r="BL33" s="128">
        <v>0.04</v>
      </c>
    </row>
    <row r="34" spans="1:64" x14ac:dyDescent="0.25">
      <c r="A34" s="361">
        <v>7</v>
      </c>
      <c r="B34" s="362" t="s">
        <v>108</v>
      </c>
      <c r="C34" s="363"/>
      <c r="D34" s="364"/>
      <c r="E34" s="365"/>
      <c r="F34" s="40"/>
      <c r="G34" s="366"/>
      <c r="H34" s="367">
        <v>100</v>
      </c>
      <c r="I34" s="127">
        <v>0.21</v>
      </c>
      <c r="J34" s="128">
        <v>0.04</v>
      </c>
      <c r="K34" s="367">
        <v>90</v>
      </c>
      <c r="L34" s="127">
        <v>0.21</v>
      </c>
      <c r="M34" s="128">
        <v>0.04</v>
      </c>
      <c r="N34" s="367">
        <v>110</v>
      </c>
      <c r="O34" s="127">
        <v>0.23</v>
      </c>
      <c r="P34" s="128">
        <v>0.04</v>
      </c>
      <c r="Q34" s="367">
        <v>77</v>
      </c>
      <c r="R34" s="127">
        <v>0.121</v>
      </c>
      <c r="S34" s="128">
        <v>0.04</v>
      </c>
      <c r="T34" s="367">
        <v>100</v>
      </c>
      <c r="U34" s="127">
        <v>0.21</v>
      </c>
      <c r="V34" s="128">
        <v>0.04</v>
      </c>
      <c r="W34" s="367">
        <v>90</v>
      </c>
      <c r="X34" s="127">
        <v>0.21</v>
      </c>
      <c r="Y34" s="128">
        <v>0.04</v>
      </c>
      <c r="Z34" s="367">
        <v>110</v>
      </c>
      <c r="AA34" s="127">
        <v>0.23</v>
      </c>
      <c r="AB34" s="128">
        <v>0.04</v>
      </c>
      <c r="AC34" s="367">
        <v>77</v>
      </c>
      <c r="AD34" s="127">
        <v>0.121</v>
      </c>
      <c r="AE34" s="128">
        <v>0.04</v>
      </c>
      <c r="AF34" s="367">
        <v>100</v>
      </c>
      <c r="AG34" s="127">
        <v>0.21</v>
      </c>
      <c r="AH34" s="128">
        <v>0.04</v>
      </c>
      <c r="AI34" s="367">
        <v>90</v>
      </c>
      <c r="AJ34" s="127">
        <v>0.21</v>
      </c>
      <c r="AK34" s="128">
        <v>0.04</v>
      </c>
      <c r="AL34" s="367">
        <v>110</v>
      </c>
      <c r="AM34" s="127">
        <v>0.23</v>
      </c>
      <c r="AN34" s="128">
        <v>0.04</v>
      </c>
      <c r="AO34" s="367">
        <v>77</v>
      </c>
      <c r="AP34" s="127">
        <v>0.121</v>
      </c>
      <c r="AQ34" s="128">
        <v>0.04</v>
      </c>
      <c r="AR34" s="367">
        <v>100</v>
      </c>
      <c r="AS34" s="127">
        <v>0.21</v>
      </c>
      <c r="AT34" s="128">
        <v>0.04</v>
      </c>
      <c r="AU34" s="367">
        <v>90</v>
      </c>
      <c r="AV34" s="127">
        <v>0.21</v>
      </c>
      <c r="AW34" s="128">
        <v>0.04</v>
      </c>
      <c r="AX34" s="367">
        <v>110</v>
      </c>
      <c r="AY34" s="127">
        <v>0.23</v>
      </c>
      <c r="AZ34" s="128">
        <v>0.04</v>
      </c>
      <c r="BA34" s="367">
        <v>77</v>
      </c>
      <c r="BB34" s="127">
        <v>0.121</v>
      </c>
      <c r="BC34" s="128">
        <v>0.04</v>
      </c>
      <c r="BD34" s="367">
        <v>100</v>
      </c>
      <c r="BE34" s="127">
        <v>0.21</v>
      </c>
      <c r="BF34" s="128">
        <v>0.04</v>
      </c>
      <c r="BG34" s="367">
        <v>90</v>
      </c>
      <c r="BH34" s="127">
        <v>0.21</v>
      </c>
      <c r="BI34" s="128">
        <v>0.04</v>
      </c>
      <c r="BJ34" s="367">
        <v>110</v>
      </c>
      <c r="BK34" s="127">
        <v>0.23</v>
      </c>
      <c r="BL34" s="128">
        <v>0.04</v>
      </c>
    </row>
    <row r="35" spans="1:64" x14ac:dyDescent="0.25">
      <c r="A35" s="361">
        <v>8</v>
      </c>
      <c r="B35" s="362" t="s">
        <v>109</v>
      </c>
      <c r="C35" s="363"/>
      <c r="D35" s="364"/>
      <c r="E35" s="365"/>
      <c r="F35" s="40"/>
      <c r="G35" s="366"/>
      <c r="H35" s="367">
        <v>70</v>
      </c>
      <c r="I35" s="127">
        <v>0.15</v>
      </c>
      <c r="J35" s="128">
        <v>0.04</v>
      </c>
      <c r="K35" s="367">
        <v>60</v>
      </c>
      <c r="L35" s="127">
        <v>0.15</v>
      </c>
      <c r="M35" s="128">
        <v>0.04</v>
      </c>
      <c r="N35" s="367">
        <v>65</v>
      </c>
      <c r="O35" s="127">
        <v>0.15</v>
      </c>
      <c r="P35" s="128">
        <v>0.04</v>
      </c>
      <c r="Q35" s="367">
        <v>63</v>
      </c>
      <c r="R35" s="127">
        <v>0.15</v>
      </c>
      <c r="S35" s="128">
        <v>0.04</v>
      </c>
      <c r="T35" s="367">
        <v>70</v>
      </c>
      <c r="U35" s="127">
        <v>0.15</v>
      </c>
      <c r="V35" s="128">
        <v>0.04</v>
      </c>
      <c r="W35" s="367">
        <v>60</v>
      </c>
      <c r="X35" s="127">
        <v>0.15</v>
      </c>
      <c r="Y35" s="128">
        <v>0.04</v>
      </c>
      <c r="Z35" s="367">
        <v>65</v>
      </c>
      <c r="AA35" s="127">
        <v>0.15</v>
      </c>
      <c r="AB35" s="128">
        <v>0.04</v>
      </c>
      <c r="AC35" s="367">
        <v>63</v>
      </c>
      <c r="AD35" s="127">
        <v>0.15</v>
      </c>
      <c r="AE35" s="128">
        <v>0.04</v>
      </c>
      <c r="AF35" s="367">
        <v>70</v>
      </c>
      <c r="AG35" s="127">
        <v>0.15</v>
      </c>
      <c r="AH35" s="128">
        <v>0.04</v>
      </c>
      <c r="AI35" s="367">
        <v>60</v>
      </c>
      <c r="AJ35" s="127">
        <v>0.15</v>
      </c>
      <c r="AK35" s="128">
        <v>0.04</v>
      </c>
      <c r="AL35" s="367">
        <v>65</v>
      </c>
      <c r="AM35" s="127">
        <v>0.15</v>
      </c>
      <c r="AN35" s="128">
        <v>0.04</v>
      </c>
      <c r="AO35" s="367">
        <v>63</v>
      </c>
      <c r="AP35" s="127">
        <v>0.15</v>
      </c>
      <c r="AQ35" s="128">
        <v>0.04</v>
      </c>
      <c r="AR35" s="367">
        <v>70</v>
      </c>
      <c r="AS35" s="127">
        <v>0.15</v>
      </c>
      <c r="AT35" s="128">
        <v>0.04</v>
      </c>
      <c r="AU35" s="367">
        <v>60</v>
      </c>
      <c r="AV35" s="127">
        <v>0.15</v>
      </c>
      <c r="AW35" s="128">
        <v>0.04</v>
      </c>
      <c r="AX35" s="367">
        <v>65</v>
      </c>
      <c r="AY35" s="127">
        <v>0.15</v>
      </c>
      <c r="AZ35" s="128">
        <v>0.04</v>
      </c>
      <c r="BA35" s="367">
        <v>63</v>
      </c>
      <c r="BB35" s="127">
        <v>0.15</v>
      </c>
      <c r="BC35" s="128">
        <v>0.04</v>
      </c>
      <c r="BD35" s="367">
        <v>70</v>
      </c>
      <c r="BE35" s="127">
        <v>0.15</v>
      </c>
      <c r="BF35" s="128">
        <v>0.04</v>
      </c>
      <c r="BG35" s="367">
        <v>60</v>
      </c>
      <c r="BH35" s="127">
        <v>0.15</v>
      </c>
      <c r="BI35" s="128">
        <v>0.04</v>
      </c>
      <c r="BJ35" s="367">
        <v>65</v>
      </c>
      <c r="BK35" s="127">
        <v>0.15</v>
      </c>
      <c r="BL35" s="128">
        <v>0.04</v>
      </c>
    </row>
    <row r="36" spans="1:64" x14ac:dyDescent="0.25">
      <c r="A36" s="361">
        <v>9</v>
      </c>
      <c r="B36" s="362" t="s">
        <v>110</v>
      </c>
      <c r="C36" s="363"/>
      <c r="D36" s="364"/>
      <c r="E36" s="365"/>
      <c r="F36" s="40"/>
      <c r="G36" s="366"/>
      <c r="H36" s="367">
        <v>0</v>
      </c>
      <c r="I36" s="127">
        <v>0.01</v>
      </c>
      <c r="J36" s="128">
        <v>0</v>
      </c>
      <c r="K36" s="367">
        <v>0</v>
      </c>
      <c r="L36" s="127">
        <v>0.01</v>
      </c>
      <c r="M36" s="128">
        <v>0</v>
      </c>
      <c r="N36" s="367">
        <v>0</v>
      </c>
      <c r="O36" s="127">
        <v>0</v>
      </c>
      <c r="P36" s="128">
        <v>0</v>
      </c>
      <c r="Q36" s="367">
        <v>0</v>
      </c>
      <c r="R36" s="127">
        <v>0.01</v>
      </c>
      <c r="S36" s="128">
        <v>0</v>
      </c>
      <c r="T36" s="367">
        <v>0</v>
      </c>
      <c r="U36" s="127">
        <v>0.01</v>
      </c>
      <c r="V36" s="128">
        <v>0</v>
      </c>
      <c r="W36" s="367">
        <v>0</v>
      </c>
      <c r="X36" s="127">
        <v>0.01</v>
      </c>
      <c r="Y36" s="128">
        <v>0</v>
      </c>
      <c r="Z36" s="367">
        <v>0</v>
      </c>
      <c r="AA36" s="127">
        <v>0</v>
      </c>
      <c r="AB36" s="128">
        <v>0</v>
      </c>
      <c r="AC36" s="367">
        <v>0</v>
      </c>
      <c r="AD36" s="127">
        <v>0.01</v>
      </c>
      <c r="AE36" s="128">
        <v>0</v>
      </c>
      <c r="AF36" s="367">
        <v>0</v>
      </c>
      <c r="AG36" s="127">
        <v>0.01</v>
      </c>
      <c r="AH36" s="128">
        <v>0</v>
      </c>
      <c r="AI36" s="367">
        <v>0</v>
      </c>
      <c r="AJ36" s="127">
        <v>0.01</v>
      </c>
      <c r="AK36" s="128">
        <v>0</v>
      </c>
      <c r="AL36" s="367">
        <v>0</v>
      </c>
      <c r="AM36" s="127">
        <v>0</v>
      </c>
      <c r="AN36" s="128">
        <v>0</v>
      </c>
      <c r="AO36" s="367">
        <v>0</v>
      </c>
      <c r="AP36" s="127">
        <v>0.01</v>
      </c>
      <c r="AQ36" s="128">
        <v>0</v>
      </c>
      <c r="AR36" s="367">
        <v>0</v>
      </c>
      <c r="AS36" s="127">
        <v>0.01</v>
      </c>
      <c r="AT36" s="128">
        <v>0</v>
      </c>
      <c r="AU36" s="367">
        <v>0</v>
      </c>
      <c r="AV36" s="127">
        <v>0.01</v>
      </c>
      <c r="AW36" s="128">
        <v>0</v>
      </c>
      <c r="AX36" s="367">
        <v>0</v>
      </c>
      <c r="AY36" s="127">
        <v>0</v>
      </c>
      <c r="AZ36" s="128">
        <v>0</v>
      </c>
      <c r="BA36" s="367">
        <v>0</v>
      </c>
      <c r="BB36" s="127">
        <v>0.01</v>
      </c>
      <c r="BC36" s="128">
        <v>0</v>
      </c>
      <c r="BD36" s="367">
        <v>0</v>
      </c>
      <c r="BE36" s="127">
        <v>0.01</v>
      </c>
      <c r="BF36" s="128">
        <v>0</v>
      </c>
      <c r="BG36" s="367">
        <v>0</v>
      </c>
      <c r="BH36" s="127">
        <v>0.01</v>
      </c>
      <c r="BI36" s="128">
        <v>0</v>
      </c>
      <c r="BJ36" s="367">
        <v>0</v>
      </c>
      <c r="BK36" s="127">
        <v>0</v>
      </c>
      <c r="BL36" s="128">
        <v>0</v>
      </c>
    </row>
    <row r="37" spans="1:64" ht="17.25" thickBot="1" x14ac:dyDescent="0.3">
      <c r="A37" s="370">
        <v>10</v>
      </c>
      <c r="B37" s="371" t="s">
        <v>111</v>
      </c>
      <c r="C37" s="372"/>
      <c r="D37" s="373"/>
      <c r="E37" s="374"/>
      <c r="F37" s="44"/>
      <c r="G37" s="375"/>
      <c r="H37" s="376">
        <v>0</v>
      </c>
      <c r="I37" s="139">
        <v>0</v>
      </c>
      <c r="J37" s="140">
        <v>0</v>
      </c>
      <c r="K37" s="376">
        <v>0</v>
      </c>
      <c r="L37" s="139">
        <v>0</v>
      </c>
      <c r="M37" s="140">
        <v>0</v>
      </c>
      <c r="N37" s="376">
        <v>0</v>
      </c>
      <c r="O37" s="139">
        <v>0</v>
      </c>
      <c r="P37" s="140">
        <v>0</v>
      </c>
      <c r="Q37" s="376">
        <v>0</v>
      </c>
      <c r="R37" s="139">
        <v>0</v>
      </c>
      <c r="S37" s="140">
        <v>0</v>
      </c>
      <c r="T37" s="376">
        <v>0</v>
      </c>
      <c r="U37" s="139">
        <v>0</v>
      </c>
      <c r="V37" s="140">
        <v>0</v>
      </c>
      <c r="W37" s="376">
        <v>0</v>
      </c>
      <c r="X37" s="139">
        <v>0</v>
      </c>
      <c r="Y37" s="140">
        <v>0</v>
      </c>
      <c r="Z37" s="376">
        <v>0</v>
      </c>
      <c r="AA37" s="139">
        <v>0</v>
      </c>
      <c r="AB37" s="140">
        <v>0</v>
      </c>
      <c r="AC37" s="376">
        <v>0</v>
      </c>
      <c r="AD37" s="139">
        <v>0</v>
      </c>
      <c r="AE37" s="140">
        <v>0</v>
      </c>
      <c r="AF37" s="376">
        <v>0</v>
      </c>
      <c r="AG37" s="139">
        <v>0</v>
      </c>
      <c r="AH37" s="140">
        <v>0</v>
      </c>
      <c r="AI37" s="376">
        <v>0</v>
      </c>
      <c r="AJ37" s="139">
        <v>0</v>
      </c>
      <c r="AK37" s="140">
        <v>0</v>
      </c>
      <c r="AL37" s="376">
        <v>0</v>
      </c>
      <c r="AM37" s="139">
        <v>0</v>
      </c>
      <c r="AN37" s="140">
        <v>0</v>
      </c>
      <c r="AO37" s="376">
        <v>0</v>
      </c>
      <c r="AP37" s="139">
        <v>0</v>
      </c>
      <c r="AQ37" s="140">
        <v>0</v>
      </c>
      <c r="AR37" s="376">
        <v>0</v>
      </c>
      <c r="AS37" s="139">
        <v>0</v>
      </c>
      <c r="AT37" s="140">
        <v>0</v>
      </c>
      <c r="AU37" s="376">
        <v>0</v>
      </c>
      <c r="AV37" s="139">
        <v>0</v>
      </c>
      <c r="AW37" s="140">
        <v>0</v>
      </c>
      <c r="AX37" s="376">
        <v>0</v>
      </c>
      <c r="AY37" s="139">
        <v>0</v>
      </c>
      <c r="AZ37" s="140">
        <v>0</v>
      </c>
      <c r="BA37" s="376">
        <v>0</v>
      </c>
      <c r="BB37" s="139">
        <v>0</v>
      </c>
      <c r="BC37" s="140">
        <v>0</v>
      </c>
      <c r="BD37" s="376">
        <v>0</v>
      </c>
      <c r="BE37" s="139">
        <v>0</v>
      </c>
      <c r="BF37" s="140">
        <v>0</v>
      </c>
      <c r="BG37" s="376">
        <v>0</v>
      </c>
      <c r="BH37" s="139">
        <v>0</v>
      </c>
      <c r="BI37" s="140">
        <v>0</v>
      </c>
      <c r="BJ37" s="376">
        <v>0</v>
      </c>
      <c r="BK37" s="139">
        <v>0</v>
      </c>
      <c r="BL37" s="140">
        <v>0</v>
      </c>
    </row>
    <row r="38" spans="1:64" x14ac:dyDescent="0.25">
      <c r="A38" s="141" t="s">
        <v>66</v>
      </c>
      <c r="B38" s="83"/>
      <c r="C38" s="377"/>
      <c r="D38" s="378"/>
      <c r="E38" s="379"/>
      <c r="F38" s="378"/>
      <c r="G38" s="380"/>
      <c r="H38" s="381">
        <f>H28+H30+H32+H34+H36</f>
        <v>133.9413973397875</v>
      </c>
      <c r="I38" s="117">
        <f t="shared" ref="I38:BL39" si="1">I28+I30+I32+I34+I36</f>
        <v>0.50609999999999999</v>
      </c>
      <c r="J38" s="118">
        <f t="shared" si="1"/>
        <v>9.3700000000000006E-2</v>
      </c>
      <c r="K38" s="381">
        <f t="shared" si="1"/>
        <v>127.078170903803</v>
      </c>
      <c r="L38" s="117">
        <f t="shared" si="1"/>
        <v>0.50980999999999999</v>
      </c>
      <c r="M38" s="118">
        <f t="shared" si="1"/>
        <v>9.2870000000000008E-2</v>
      </c>
      <c r="N38" s="381">
        <f t="shared" si="1"/>
        <v>134.24706931755566</v>
      </c>
      <c r="O38" s="117">
        <f t="shared" si="1"/>
        <v>0.55840999999999996</v>
      </c>
      <c r="P38" s="118">
        <f t="shared" si="1"/>
        <v>0.11287</v>
      </c>
      <c r="Q38" s="381">
        <f t="shared" si="1"/>
        <v>108.85199217642213</v>
      </c>
      <c r="R38" s="117">
        <f t="shared" si="1"/>
        <v>0.36941000000000002</v>
      </c>
      <c r="S38" s="118">
        <f t="shared" si="1"/>
        <v>6.2870000000000009E-2</v>
      </c>
      <c r="T38" s="381">
        <f t="shared" si="1"/>
        <v>133.9413973397875</v>
      </c>
      <c r="U38" s="117">
        <f t="shared" si="1"/>
        <v>0.50609999999999999</v>
      </c>
      <c r="V38" s="118">
        <f t="shared" si="1"/>
        <v>9.3700000000000006E-2</v>
      </c>
      <c r="W38" s="381">
        <f t="shared" si="1"/>
        <v>127.078170903803</v>
      </c>
      <c r="X38" s="117">
        <f t="shared" si="1"/>
        <v>0.50980999999999999</v>
      </c>
      <c r="Y38" s="118">
        <f t="shared" si="1"/>
        <v>9.2870000000000008E-2</v>
      </c>
      <c r="Z38" s="381">
        <f t="shared" si="1"/>
        <v>134.24706931755566</v>
      </c>
      <c r="AA38" s="117">
        <f t="shared" si="1"/>
        <v>0.55840999999999996</v>
      </c>
      <c r="AB38" s="118">
        <f t="shared" si="1"/>
        <v>0.11287</v>
      </c>
      <c r="AC38" s="381">
        <f t="shared" si="1"/>
        <v>108.85199217642213</v>
      </c>
      <c r="AD38" s="117">
        <f t="shared" si="1"/>
        <v>0.36941000000000002</v>
      </c>
      <c r="AE38" s="118">
        <f t="shared" si="1"/>
        <v>6.2870000000000009E-2</v>
      </c>
      <c r="AF38" s="381">
        <f t="shared" si="1"/>
        <v>133.9413973397875</v>
      </c>
      <c r="AG38" s="117">
        <f t="shared" si="1"/>
        <v>0.50609999999999999</v>
      </c>
      <c r="AH38" s="118">
        <f t="shared" si="1"/>
        <v>9.3700000000000006E-2</v>
      </c>
      <c r="AI38" s="381">
        <f t="shared" si="1"/>
        <v>127.078170903803</v>
      </c>
      <c r="AJ38" s="117">
        <f t="shared" si="1"/>
        <v>0.50980999999999999</v>
      </c>
      <c r="AK38" s="118">
        <f t="shared" si="1"/>
        <v>9.2870000000000008E-2</v>
      </c>
      <c r="AL38" s="381">
        <f t="shared" si="1"/>
        <v>134.24706931755566</v>
      </c>
      <c r="AM38" s="117">
        <f t="shared" si="1"/>
        <v>0.55840999999999996</v>
      </c>
      <c r="AN38" s="118">
        <f t="shared" si="1"/>
        <v>0.11287</v>
      </c>
      <c r="AO38" s="381">
        <f t="shared" si="1"/>
        <v>108.85199217642213</v>
      </c>
      <c r="AP38" s="117">
        <f t="shared" si="1"/>
        <v>0.36941000000000002</v>
      </c>
      <c r="AQ38" s="118">
        <f t="shared" si="1"/>
        <v>6.2870000000000009E-2</v>
      </c>
      <c r="AR38" s="381">
        <f t="shared" si="1"/>
        <v>133.9413973397875</v>
      </c>
      <c r="AS38" s="117">
        <f t="shared" si="1"/>
        <v>0.50609999999999999</v>
      </c>
      <c r="AT38" s="118">
        <f t="shared" si="1"/>
        <v>9.3700000000000006E-2</v>
      </c>
      <c r="AU38" s="381">
        <f t="shared" si="1"/>
        <v>127.078170903803</v>
      </c>
      <c r="AV38" s="117">
        <f t="shared" si="1"/>
        <v>0.50980999999999999</v>
      </c>
      <c r="AW38" s="118">
        <f t="shared" si="1"/>
        <v>9.2870000000000008E-2</v>
      </c>
      <c r="AX38" s="381">
        <f t="shared" si="1"/>
        <v>134.24706931755566</v>
      </c>
      <c r="AY38" s="117">
        <f t="shared" si="1"/>
        <v>0.55840999999999996</v>
      </c>
      <c r="AZ38" s="118">
        <f t="shared" si="1"/>
        <v>0.11287</v>
      </c>
      <c r="BA38" s="381">
        <f t="shared" si="1"/>
        <v>108.85199217642213</v>
      </c>
      <c r="BB38" s="117">
        <f t="shared" si="1"/>
        <v>0.36941000000000002</v>
      </c>
      <c r="BC38" s="118">
        <f t="shared" si="1"/>
        <v>6.2870000000000009E-2</v>
      </c>
      <c r="BD38" s="381">
        <f t="shared" si="1"/>
        <v>133.9413973397875</v>
      </c>
      <c r="BE38" s="117">
        <f t="shared" si="1"/>
        <v>0.50609999999999999</v>
      </c>
      <c r="BF38" s="118">
        <f t="shared" si="1"/>
        <v>9.3700000000000006E-2</v>
      </c>
      <c r="BG38" s="381">
        <f t="shared" si="1"/>
        <v>127.078170903803</v>
      </c>
      <c r="BH38" s="117">
        <f t="shared" si="1"/>
        <v>0.50980999999999999</v>
      </c>
      <c r="BI38" s="118">
        <f t="shared" si="1"/>
        <v>9.2870000000000008E-2</v>
      </c>
      <c r="BJ38" s="381">
        <f t="shared" si="1"/>
        <v>134.24706931755566</v>
      </c>
      <c r="BK38" s="117">
        <f t="shared" si="1"/>
        <v>0.55840999999999996</v>
      </c>
      <c r="BL38" s="118">
        <f t="shared" si="1"/>
        <v>0.11287</v>
      </c>
    </row>
    <row r="39" spans="1:64" ht="17.25" thickBot="1" x14ac:dyDescent="0.3">
      <c r="A39" s="152" t="s">
        <v>67</v>
      </c>
      <c r="B39" s="382"/>
      <c r="C39" s="383"/>
      <c r="D39" s="384"/>
      <c r="E39" s="385"/>
      <c r="F39" s="386"/>
      <c r="G39" s="387"/>
      <c r="H39" s="388">
        <f>H29+H31+H33+H35+H37</f>
        <v>167.81124078017751</v>
      </c>
      <c r="I39" s="389">
        <f>I29+I31+I33+I35+I37</f>
        <v>0.39129999999999998</v>
      </c>
      <c r="J39" s="390">
        <f>J29+J31+J33+J35+J37</f>
        <v>0.17700000000000002</v>
      </c>
      <c r="K39" s="388">
        <f t="shared" si="1"/>
        <v>158.85607133639553</v>
      </c>
      <c r="L39" s="389">
        <f t="shared" si="1"/>
        <v>0.40132999999999996</v>
      </c>
      <c r="M39" s="390">
        <f t="shared" si="1"/>
        <v>0.1729</v>
      </c>
      <c r="N39" s="388">
        <f t="shared" si="1"/>
        <v>168.05847914780412</v>
      </c>
      <c r="O39" s="389">
        <f t="shared" si="1"/>
        <v>0.40312999999999999</v>
      </c>
      <c r="P39" s="390">
        <f t="shared" si="1"/>
        <v>0.16970000000000002</v>
      </c>
      <c r="Q39" s="388">
        <f t="shared" si="1"/>
        <v>161.73527408684083</v>
      </c>
      <c r="R39" s="389">
        <f t="shared" si="1"/>
        <v>0.38912999999999998</v>
      </c>
      <c r="S39" s="390">
        <f t="shared" si="1"/>
        <v>0.12970000000000001</v>
      </c>
      <c r="T39" s="388">
        <f t="shared" si="1"/>
        <v>167.81124078017751</v>
      </c>
      <c r="U39" s="389">
        <f t="shared" si="1"/>
        <v>0.39129999999999998</v>
      </c>
      <c r="V39" s="390">
        <f t="shared" si="1"/>
        <v>0.17700000000000002</v>
      </c>
      <c r="W39" s="388">
        <f t="shared" si="1"/>
        <v>158.85607133639553</v>
      </c>
      <c r="X39" s="389">
        <f t="shared" si="1"/>
        <v>0.40132999999999996</v>
      </c>
      <c r="Y39" s="390">
        <f t="shared" si="1"/>
        <v>0.1729</v>
      </c>
      <c r="Z39" s="388">
        <f t="shared" si="1"/>
        <v>168.05847914780412</v>
      </c>
      <c r="AA39" s="389">
        <f t="shared" si="1"/>
        <v>0.40312999999999999</v>
      </c>
      <c r="AB39" s="390">
        <f t="shared" si="1"/>
        <v>0.16970000000000002</v>
      </c>
      <c r="AC39" s="388">
        <f t="shared" si="1"/>
        <v>161.73527408684083</v>
      </c>
      <c r="AD39" s="389">
        <f t="shared" si="1"/>
        <v>0.38912999999999998</v>
      </c>
      <c r="AE39" s="390">
        <f t="shared" si="1"/>
        <v>0.12970000000000001</v>
      </c>
      <c r="AF39" s="388">
        <f t="shared" si="1"/>
        <v>167.81124078017751</v>
      </c>
      <c r="AG39" s="389">
        <f t="shared" si="1"/>
        <v>0.39129999999999998</v>
      </c>
      <c r="AH39" s="390">
        <f t="shared" si="1"/>
        <v>0.17700000000000002</v>
      </c>
      <c r="AI39" s="388">
        <f t="shared" si="1"/>
        <v>158.85607133639553</v>
      </c>
      <c r="AJ39" s="389">
        <f t="shared" si="1"/>
        <v>0.40132999999999996</v>
      </c>
      <c r="AK39" s="390">
        <f t="shared" si="1"/>
        <v>0.1729</v>
      </c>
      <c r="AL39" s="388">
        <f t="shared" si="1"/>
        <v>168.05847914780412</v>
      </c>
      <c r="AM39" s="389">
        <f t="shared" si="1"/>
        <v>0.40312999999999999</v>
      </c>
      <c r="AN39" s="390">
        <f t="shared" si="1"/>
        <v>0.16970000000000002</v>
      </c>
      <c r="AO39" s="388">
        <f t="shared" si="1"/>
        <v>161.73527408684083</v>
      </c>
      <c r="AP39" s="389">
        <f t="shared" si="1"/>
        <v>0.38912999999999998</v>
      </c>
      <c r="AQ39" s="390">
        <f t="shared" si="1"/>
        <v>0.12970000000000001</v>
      </c>
      <c r="AR39" s="388">
        <f t="shared" si="1"/>
        <v>167.81124078017751</v>
      </c>
      <c r="AS39" s="389">
        <f t="shared" si="1"/>
        <v>0.39129999999999998</v>
      </c>
      <c r="AT39" s="390">
        <f t="shared" si="1"/>
        <v>0.17700000000000002</v>
      </c>
      <c r="AU39" s="388">
        <f t="shared" si="1"/>
        <v>158.85607133639553</v>
      </c>
      <c r="AV39" s="389">
        <f t="shared" si="1"/>
        <v>0.40132999999999996</v>
      </c>
      <c r="AW39" s="390">
        <f t="shared" si="1"/>
        <v>0.1729</v>
      </c>
      <c r="AX39" s="388">
        <f t="shared" si="1"/>
        <v>168.05847914780412</v>
      </c>
      <c r="AY39" s="389">
        <f t="shared" si="1"/>
        <v>0.40312999999999999</v>
      </c>
      <c r="AZ39" s="390">
        <f t="shared" si="1"/>
        <v>0.16970000000000002</v>
      </c>
      <c r="BA39" s="388">
        <f t="shared" si="1"/>
        <v>161.73527408684083</v>
      </c>
      <c r="BB39" s="389">
        <f t="shared" si="1"/>
        <v>0.38912999999999998</v>
      </c>
      <c r="BC39" s="390">
        <f t="shared" si="1"/>
        <v>0.12970000000000001</v>
      </c>
      <c r="BD39" s="388">
        <f t="shared" si="1"/>
        <v>167.81124078017751</v>
      </c>
      <c r="BE39" s="389">
        <f t="shared" si="1"/>
        <v>0.39129999999999998</v>
      </c>
      <c r="BF39" s="390">
        <f t="shared" si="1"/>
        <v>0.17700000000000002</v>
      </c>
      <c r="BG39" s="388">
        <f t="shared" si="1"/>
        <v>158.85607133639553</v>
      </c>
      <c r="BH39" s="389">
        <f t="shared" si="1"/>
        <v>0.40132999999999996</v>
      </c>
      <c r="BI39" s="390">
        <f t="shared" si="1"/>
        <v>0.1729</v>
      </c>
      <c r="BJ39" s="388">
        <f t="shared" si="1"/>
        <v>168.05847914780412</v>
      </c>
      <c r="BK39" s="389">
        <f t="shared" si="1"/>
        <v>0.40312999999999999</v>
      </c>
      <c r="BL39" s="390">
        <f t="shared" si="1"/>
        <v>0.16970000000000002</v>
      </c>
    </row>
    <row r="40" spans="1:64" ht="17.25" thickBot="1" x14ac:dyDescent="0.3">
      <c r="A40" s="162" t="s">
        <v>68</v>
      </c>
      <c r="B40" s="316"/>
      <c r="C40" s="391"/>
      <c r="D40" s="392"/>
      <c r="E40" s="393"/>
      <c r="F40" s="392"/>
      <c r="G40" s="394"/>
      <c r="H40" s="395">
        <f>H38+H39</f>
        <v>301.75263811996501</v>
      </c>
      <c r="I40" s="396">
        <f>I38+I39</f>
        <v>0.89739999999999998</v>
      </c>
      <c r="J40" s="397">
        <f>J38+J39</f>
        <v>0.27070000000000005</v>
      </c>
      <c r="K40" s="395">
        <f t="shared" ref="K40:BL40" si="2">K38+K39</f>
        <v>285.9342422401985</v>
      </c>
      <c r="L40" s="396">
        <f t="shared" si="2"/>
        <v>0.91113999999999995</v>
      </c>
      <c r="M40" s="397">
        <f t="shared" si="2"/>
        <v>0.26577000000000001</v>
      </c>
      <c r="N40" s="395">
        <f t="shared" si="2"/>
        <v>302.30554846535978</v>
      </c>
      <c r="O40" s="396">
        <f t="shared" si="2"/>
        <v>0.96153999999999995</v>
      </c>
      <c r="P40" s="397">
        <f t="shared" si="2"/>
        <v>0.28256999999999999</v>
      </c>
      <c r="Q40" s="395">
        <f t="shared" si="2"/>
        <v>270.58726626326296</v>
      </c>
      <c r="R40" s="396">
        <f t="shared" si="2"/>
        <v>0.75853999999999999</v>
      </c>
      <c r="S40" s="397">
        <f t="shared" si="2"/>
        <v>0.19257000000000002</v>
      </c>
      <c r="T40" s="395">
        <f t="shared" si="2"/>
        <v>301.75263811996501</v>
      </c>
      <c r="U40" s="396">
        <f t="shared" si="2"/>
        <v>0.89739999999999998</v>
      </c>
      <c r="V40" s="397">
        <f t="shared" si="2"/>
        <v>0.27070000000000005</v>
      </c>
      <c r="W40" s="395">
        <f t="shared" si="2"/>
        <v>285.9342422401985</v>
      </c>
      <c r="X40" s="396">
        <f t="shared" si="2"/>
        <v>0.91113999999999995</v>
      </c>
      <c r="Y40" s="397">
        <f t="shared" si="2"/>
        <v>0.26577000000000001</v>
      </c>
      <c r="Z40" s="395">
        <f t="shared" si="2"/>
        <v>302.30554846535978</v>
      </c>
      <c r="AA40" s="396">
        <f t="shared" si="2"/>
        <v>0.96153999999999995</v>
      </c>
      <c r="AB40" s="397">
        <f t="shared" si="2"/>
        <v>0.28256999999999999</v>
      </c>
      <c r="AC40" s="395">
        <f t="shared" si="2"/>
        <v>270.58726626326296</v>
      </c>
      <c r="AD40" s="396">
        <f t="shared" si="2"/>
        <v>0.75853999999999999</v>
      </c>
      <c r="AE40" s="397">
        <f t="shared" si="2"/>
        <v>0.19257000000000002</v>
      </c>
      <c r="AF40" s="395">
        <f t="shared" si="2"/>
        <v>301.75263811996501</v>
      </c>
      <c r="AG40" s="396">
        <f t="shared" si="2"/>
        <v>0.89739999999999998</v>
      </c>
      <c r="AH40" s="397">
        <f t="shared" si="2"/>
        <v>0.27070000000000005</v>
      </c>
      <c r="AI40" s="395">
        <f t="shared" si="2"/>
        <v>285.9342422401985</v>
      </c>
      <c r="AJ40" s="396">
        <f t="shared" si="2"/>
        <v>0.91113999999999995</v>
      </c>
      <c r="AK40" s="397">
        <f t="shared" si="2"/>
        <v>0.26577000000000001</v>
      </c>
      <c r="AL40" s="395">
        <f t="shared" si="2"/>
        <v>302.30554846535978</v>
      </c>
      <c r="AM40" s="396">
        <f t="shared" si="2"/>
        <v>0.96153999999999995</v>
      </c>
      <c r="AN40" s="397">
        <f t="shared" si="2"/>
        <v>0.28256999999999999</v>
      </c>
      <c r="AO40" s="395">
        <f t="shared" si="2"/>
        <v>270.58726626326296</v>
      </c>
      <c r="AP40" s="396">
        <f t="shared" si="2"/>
        <v>0.75853999999999999</v>
      </c>
      <c r="AQ40" s="397">
        <f t="shared" si="2"/>
        <v>0.19257000000000002</v>
      </c>
      <c r="AR40" s="395">
        <f t="shared" si="2"/>
        <v>301.75263811996501</v>
      </c>
      <c r="AS40" s="396">
        <f t="shared" si="2"/>
        <v>0.89739999999999998</v>
      </c>
      <c r="AT40" s="397">
        <f t="shared" si="2"/>
        <v>0.27070000000000005</v>
      </c>
      <c r="AU40" s="395">
        <f t="shared" si="2"/>
        <v>285.9342422401985</v>
      </c>
      <c r="AV40" s="396">
        <f t="shared" si="2"/>
        <v>0.91113999999999995</v>
      </c>
      <c r="AW40" s="397">
        <f t="shared" si="2"/>
        <v>0.26577000000000001</v>
      </c>
      <c r="AX40" s="395">
        <f t="shared" si="2"/>
        <v>302.30554846535978</v>
      </c>
      <c r="AY40" s="396">
        <f t="shared" si="2"/>
        <v>0.96153999999999995</v>
      </c>
      <c r="AZ40" s="397">
        <f t="shared" si="2"/>
        <v>0.28256999999999999</v>
      </c>
      <c r="BA40" s="395">
        <f t="shared" si="2"/>
        <v>270.58726626326296</v>
      </c>
      <c r="BB40" s="396">
        <f t="shared" si="2"/>
        <v>0.75853999999999999</v>
      </c>
      <c r="BC40" s="397">
        <f t="shared" si="2"/>
        <v>0.19257000000000002</v>
      </c>
      <c r="BD40" s="395">
        <f t="shared" si="2"/>
        <v>301.75263811996501</v>
      </c>
      <c r="BE40" s="396">
        <f t="shared" si="2"/>
        <v>0.89739999999999998</v>
      </c>
      <c r="BF40" s="397">
        <f t="shared" si="2"/>
        <v>0.27070000000000005</v>
      </c>
      <c r="BG40" s="395">
        <f t="shared" si="2"/>
        <v>285.9342422401985</v>
      </c>
      <c r="BH40" s="396">
        <f t="shared" si="2"/>
        <v>0.91113999999999995</v>
      </c>
      <c r="BI40" s="397">
        <f t="shared" si="2"/>
        <v>0.26577000000000001</v>
      </c>
      <c r="BJ40" s="395">
        <f t="shared" si="2"/>
        <v>302.30554846535978</v>
      </c>
      <c r="BK40" s="396">
        <f t="shared" si="2"/>
        <v>0.96153999999999995</v>
      </c>
      <c r="BL40" s="397">
        <f t="shared" si="2"/>
        <v>0.28256999999999999</v>
      </c>
    </row>
    <row r="41" spans="1:64" x14ac:dyDescent="0.25">
      <c r="A41" s="398"/>
      <c r="B41" s="305"/>
      <c r="C41" s="399"/>
      <c r="D41" s="400"/>
      <c r="E41" s="401"/>
      <c r="F41" s="400"/>
      <c r="G41" s="401"/>
      <c r="H41" s="402"/>
      <c r="I41" s="400"/>
      <c r="J41" s="400"/>
      <c r="K41" s="402"/>
      <c r="L41" s="400"/>
      <c r="M41" s="400"/>
      <c r="N41" s="402"/>
      <c r="O41" s="400"/>
      <c r="P41" s="400"/>
      <c r="Q41" s="402"/>
      <c r="R41" s="400"/>
      <c r="S41" s="400"/>
      <c r="T41" s="402"/>
      <c r="U41" s="400"/>
      <c r="V41" s="400"/>
      <c r="W41" s="402"/>
      <c r="X41" s="400"/>
      <c r="Y41" s="400"/>
      <c r="Z41" s="402"/>
      <c r="AA41" s="400"/>
      <c r="AB41" s="400"/>
      <c r="AC41" s="402"/>
      <c r="AD41" s="400"/>
      <c r="AE41" s="400"/>
      <c r="AF41" s="402"/>
      <c r="AG41" s="400"/>
      <c r="AH41" s="400"/>
      <c r="AI41" s="402"/>
      <c r="AJ41" s="400"/>
      <c r="AK41" s="400"/>
      <c r="AL41" s="402"/>
      <c r="AM41" s="400"/>
      <c r="AN41" s="400"/>
      <c r="AO41" s="402"/>
      <c r="AP41" s="400"/>
      <c r="AQ41" s="400"/>
      <c r="AR41" s="402"/>
      <c r="AS41" s="400"/>
      <c r="AT41" s="400"/>
      <c r="AU41" s="402"/>
      <c r="AV41" s="400"/>
      <c r="AW41" s="400"/>
      <c r="AX41" s="402"/>
      <c r="AY41" s="400"/>
      <c r="AZ41" s="400"/>
      <c r="BA41" s="402"/>
      <c r="BB41" s="400"/>
      <c r="BC41" s="400"/>
      <c r="BD41" s="402"/>
      <c r="BE41" s="400"/>
      <c r="BF41" s="400"/>
      <c r="BG41" s="402"/>
      <c r="BH41" s="400"/>
      <c r="BI41" s="400"/>
      <c r="BJ41" s="402"/>
      <c r="BK41" s="400"/>
      <c r="BL41" s="400"/>
    </row>
    <row r="42" spans="1:64" ht="17.25" thickBot="1" x14ac:dyDescent="0.3">
      <c r="A42" s="85"/>
      <c r="B42" s="305"/>
      <c r="C42" s="305"/>
      <c r="D42" s="305"/>
      <c r="E42" s="305"/>
      <c r="F42" s="305"/>
      <c r="G42" s="305"/>
      <c r="H42" s="403" t="s">
        <v>69</v>
      </c>
      <c r="I42" s="404"/>
      <c r="J42" s="400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</row>
    <row r="43" spans="1:64" ht="15" customHeight="1" x14ac:dyDescent="0.25">
      <c r="A43" s="1387" t="s">
        <v>35</v>
      </c>
      <c r="B43" s="406" t="s">
        <v>70</v>
      </c>
      <c r="C43" s="407"/>
      <c r="D43" s="407" t="s">
        <v>71</v>
      </c>
      <c r="E43" s="407"/>
      <c r="F43" s="407"/>
      <c r="G43" s="408"/>
      <c r="H43" s="409">
        <v>1.34E-2</v>
      </c>
      <c r="I43" s="410" t="s">
        <v>72</v>
      </c>
      <c r="J43" s="411">
        <v>6.2399999999999997E-2</v>
      </c>
      <c r="K43" s="409">
        <v>1.34E-2</v>
      </c>
      <c r="L43" s="410" t="s">
        <v>72</v>
      </c>
      <c r="M43" s="411">
        <v>6.2399999999999997E-2</v>
      </c>
      <c r="N43" s="409">
        <v>1.34E-2</v>
      </c>
      <c r="O43" s="410" t="s">
        <v>72</v>
      </c>
      <c r="P43" s="411">
        <v>6.2399999999999997E-2</v>
      </c>
      <c r="Q43" s="409">
        <v>1.34E-2</v>
      </c>
      <c r="R43" s="410" t="s">
        <v>72</v>
      </c>
      <c r="S43" s="411">
        <v>6.2399999999999997E-2</v>
      </c>
      <c r="T43" s="409">
        <v>1.34E-2</v>
      </c>
      <c r="U43" s="410" t="s">
        <v>72</v>
      </c>
      <c r="V43" s="411">
        <v>6.2399999999999997E-2</v>
      </c>
      <c r="W43" s="409">
        <v>1.34E-2</v>
      </c>
      <c r="X43" s="410" t="s">
        <v>72</v>
      </c>
      <c r="Y43" s="411">
        <v>6.2399999999999997E-2</v>
      </c>
      <c r="Z43" s="409">
        <v>1.34E-2</v>
      </c>
      <c r="AA43" s="410" t="s">
        <v>72</v>
      </c>
      <c r="AB43" s="411">
        <v>6.2399999999999997E-2</v>
      </c>
      <c r="AC43" s="409">
        <v>1.34E-2</v>
      </c>
      <c r="AD43" s="410" t="s">
        <v>72</v>
      </c>
      <c r="AE43" s="411">
        <v>6.2399999999999997E-2</v>
      </c>
      <c r="AF43" s="409">
        <v>1.34E-2</v>
      </c>
      <c r="AG43" s="410" t="s">
        <v>72</v>
      </c>
      <c r="AH43" s="411">
        <v>6.2399999999999997E-2</v>
      </c>
      <c r="AI43" s="409">
        <v>1.34E-2</v>
      </c>
      <c r="AJ43" s="410" t="s">
        <v>72</v>
      </c>
      <c r="AK43" s="411">
        <v>6.2399999999999997E-2</v>
      </c>
      <c r="AL43" s="409">
        <v>1.34E-2</v>
      </c>
      <c r="AM43" s="410" t="s">
        <v>72</v>
      </c>
      <c r="AN43" s="411">
        <v>6.2399999999999997E-2</v>
      </c>
      <c r="AO43" s="409">
        <v>1.34E-2</v>
      </c>
      <c r="AP43" s="410" t="s">
        <v>72</v>
      </c>
      <c r="AQ43" s="411">
        <v>6.2399999999999997E-2</v>
      </c>
      <c r="AR43" s="409">
        <v>1.34E-2</v>
      </c>
      <c r="AS43" s="410" t="s">
        <v>72</v>
      </c>
      <c r="AT43" s="411">
        <v>6.2399999999999997E-2</v>
      </c>
      <c r="AU43" s="409">
        <v>1.34E-2</v>
      </c>
      <c r="AV43" s="410" t="s">
        <v>72</v>
      </c>
      <c r="AW43" s="411">
        <v>6.2399999999999997E-2</v>
      </c>
      <c r="AX43" s="409">
        <v>1.34E-2</v>
      </c>
      <c r="AY43" s="410" t="s">
        <v>72</v>
      </c>
      <c r="AZ43" s="411">
        <v>6.2399999999999997E-2</v>
      </c>
      <c r="BA43" s="409">
        <v>1.34E-2</v>
      </c>
      <c r="BB43" s="410" t="s">
        <v>72</v>
      </c>
      <c r="BC43" s="411">
        <v>6.2399999999999997E-2</v>
      </c>
      <c r="BD43" s="409">
        <v>1.34E-2</v>
      </c>
      <c r="BE43" s="410" t="s">
        <v>72</v>
      </c>
      <c r="BF43" s="411">
        <v>6.2399999999999997E-2</v>
      </c>
      <c r="BG43" s="409">
        <v>1.34E-2</v>
      </c>
      <c r="BH43" s="410" t="s">
        <v>72</v>
      </c>
      <c r="BI43" s="411">
        <v>6.2399999999999997E-2</v>
      </c>
      <c r="BJ43" s="409">
        <v>1.34E-2</v>
      </c>
      <c r="BK43" s="410" t="s">
        <v>72</v>
      </c>
      <c r="BL43" s="411">
        <v>6.2399999999999997E-2</v>
      </c>
    </row>
    <row r="44" spans="1:64" ht="18.75" customHeight="1" thickBot="1" x14ac:dyDescent="0.3">
      <c r="A44" s="1388"/>
      <c r="B44" s="412" t="s">
        <v>73</v>
      </c>
      <c r="C44" s="413"/>
      <c r="D44" s="413" t="s">
        <v>74</v>
      </c>
      <c r="E44" s="413"/>
      <c r="F44" s="413"/>
      <c r="G44" s="414"/>
      <c r="H44" s="415">
        <v>1.5579687499999999E-6</v>
      </c>
      <c r="I44" s="416" t="s">
        <v>72</v>
      </c>
      <c r="J44" s="417">
        <v>3.5425E-5</v>
      </c>
      <c r="K44" s="415">
        <v>1.4276386718749997E-6</v>
      </c>
      <c r="L44" s="416" t="s">
        <v>72</v>
      </c>
      <c r="M44" s="417">
        <v>3.2461562499999995E-5</v>
      </c>
      <c r="N44" s="415">
        <v>1.5196187500000003E-6</v>
      </c>
      <c r="O44" s="416" t="s">
        <v>72</v>
      </c>
      <c r="P44" s="417">
        <v>3.4552999999999999E-5</v>
      </c>
      <c r="Q44" s="415">
        <v>9.80321875E-7</v>
      </c>
      <c r="R44" s="416" t="s">
        <v>72</v>
      </c>
      <c r="S44" s="417">
        <v>2.2290499999999999E-5</v>
      </c>
      <c r="T44" s="415">
        <v>1.5579687499999999E-6</v>
      </c>
      <c r="U44" s="416" t="s">
        <v>72</v>
      </c>
      <c r="V44" s="417">
        <v>3.5425E-5</v>
      </c>
      <c r="W44" s="415">
        <v>1.4276386718749997E-6</v>
      </c>
      <c r="X44" s="416" t="s">
        <v>72</v>
      </c>
      <c r="Y44" s="417">
        <v>3.2461562499999995E-5</v>
      </c>
      <c r="Z44" s="415">
        <v>1.5196187500000003E-6</v>
      </c>
      <c r="AA44" s="416" t="s">
        <v>72</v>
      </c>
      <c r="AB44" s="417">
        <v>3.4552999999999999E-5</v>
      </c>
      <c r="AC44" s="415">
        <v>9.80321875E-7</v>
      </c>
      <c r="AD44" s="416" t="s">
        <v>72</v>
      </c>
      <c r="AE44" s="417">
        <v>2.2290499999999999E-5</v>
      </c>
      <c r="AF44" s="415">
        <v>1.5579687499999999E-6</v>
      </c>
      <c r="AG44" s="416" t="s">
        <v>72</v>
      </c>
      <c r="AH44" s="417">
        <v>3.5425E-5</v>
      </c>
      <c r="AI44" s="415">
        <v>1.4276386718749997E-6</v>
      </c>
      <c r="AJ44" s="416" t="s">
        <v>72</v>
      </c>
      <c r="AK44" s="417">
        <v>3.2461562499999995E-5</v>
      </c>
      <c r="AL44" s="415">
        <v>1.5196187500000003E-6</v>
      </c>
      <c r="AM44" s="416" t="s">
        <v>72</v>
      </c>
      <c r="AN44" s="417">
        <v>3.4552999999999999E-5</v>
      </c>
      <c r="AO44" s="415">
        <v>9.80321875E-7</v>
      </c>
      <c r="AP44" s="416" t="s">
        <v>72</v>
      </c>
      <c r="AQ44" s="417">
        <v>2.2290499999999999E-5</v>
      </c>
      <c r="AR44" s="415">
        <v>1.5579687499999999E-6</v>
      </c>
      <c r="AS44" s="416" t="s">
        <v>72</v>
      </c>
      <c r="AT44" s="417">
        <v>3.5425E-5</v>
      </c>
      <c r="AU44" s="415">
        <v>1.5579687499999999E-6</v>
      </c>
      <c r="AV44" s="416" t="s">
        <v>72</v>
      </c>
      <c r="AW44" s="417">
        <v>3.5425E-5</v>
      </c>
      <c r="AX44" s="415">
        <v>1.5579687499999999E-6</v>
      </c>
      <c r="AY44" s="416" t="s">
        <v>72</v>
      </c>
      <c r="AZ44" s="417">
        <v>3.5425E-5</v>
      </c>
      <c r="BA44" s="415">
        <v>3.8949218749999997E-7</v>
      </c>
      <c r="BB44" s="416" t="s">
        <v>72</v>
      </c>
      <c r="BC44" s="417">
        <v>8.8562500000000001E-6</v>
      </c>
      <c r="BD44" s="415">
        <v>3.1279218750000003E-7</v>
      </c>
      <c r="BE44" s="416" t="s">
        <v>72</v>
      </c>
      <c r="BF44" s="417">
        <v>7.1122500000000004E-6</v>
      </c>
      <c r="BG44" s="415">
        <v>3.8949218749999997E-7</v>
      </c>
      <c r="BH44" s="416" t="s">
        <v>72</v>
      </c>
      <c r="BI44" s="417">
        <v>8.8562500000000001E-6</v>
      </c>
      <c r="BJ44" s="415">
        <v>3.8949218749999997E-7</v>
      </c>
      <c r="BK44" s="416" t="s">
        <v>72</v>
      </c>
      <c r="BL44" s="417">
        <v>8.8562500000000001E-6</v>
      </c>
    </row>
    <row r="45" spans="1:64" ht="13.5" customHeight="1" x14ac:dyDescent="0.25">
      <c r="A45" s="1388"/>
      <c r="B45" s="418" t="s">
        <v>75</v>
      </c>
      <c r="C45" s="419">
        <v>13.4</v>
      </c>
      <c r="D45" s="420"/>
      <c r="E45" s="1434" t="s">
        <v>76</v>
      </c>
      <c r="F45" s="1434"/>
      <c r="G45" s="421">
        <v>62.4</v>
      </c>
      <c r="H45" s="311" t="s">
        <v>79</v>
      </c>
      <c r="I45" s="333"/>
      <c r="J45" s="422">
        <v>10.9</v>
      </c>
      <c r="K45" s="423"/>
      <c r="L45" s="405"/>
      <c r="M45" s="424"/>
      <c r="N45" s="425"/>
      <c r="O45" s="333"/>
      <c r="P45" s="422"/>
      <c r="Q45" s="423"/>
      <c r="R45" s="405"/>
      <c r="S45" s="426"/>
      <c r="T45" s="423"/>
      <c r="U45" s="405"/>
      <c r="V45" s="426"/>
      <c r="W45" s="423"/>
      <c r="X45" s="405"/>
      <c r="Y45" s="426"/>
      <c r="Z45" s="423"/>
      <c r="AA45" s="405"/>
      <c r="AB45" s="426"/>
      <c r="AC45" s="423"/>
      <c r="AD45" s="405"/>
      <c r="AE45" s="426"/>
      <c r="AF45" s="423"/>
      <c r="AG45" s="405"/>
      <c r="AH45" s="426"/>
      <c r="AI45" s="423"/>
      <c r="AJ45" s="405"/>
      <c r="AK45" s="426"/>
      <c r="AL45" s="423"/>
      <c r="AM45" s="405"/>
      <c r="AN45" s="426"/>
      <c r="AO45" s="423"/>
      <c r="AP45" s="405"/>
      <c r="AQ45" s="426"/>
      <c r="AR45" s="423"/>
      <c r="AS45" s="405"/>
      <c r="AT45" s="426"/>
      <c r="AU45" s="423"/>
      <c r="AV45" s="405"/>
      <c r="AW45" s="426"/>
      <c r="AX45" s="423"/>
      <c r="AY45" s="405"/>
      <c r="AZ45" s="426"/>
      <c r="BA45" s="423"/>
      <c r="BB45" s="405"/>
      <c r="BC45" s="426"/>
      <c r="BD45" s="423"/>
      <c r="BE45" s="405"/>
      <c r="BF45" s="426"/>
      <c r="BG45" s="423"/>
      <c r="BH45" s="405"/>
      <c r="BI45" s="426"/>
      <c r="BJ45" s="423"/>
      <c r="BK45" s="405"/>
      <c r="BL45" s="426"/>
    </row>
    <row r="46" spans="1:64" ht="13.5" customHeight="1" thickBot="1" x14ac:dyDescent="0.3">
      <c r="A46" s="1388"/>
      <c r="B46" s="427"/>
      <c r="C46" s="428"/>
      <c r="D46" s="429"/>
      <c r="E46" s="430" t="s">
        <v>77</v>
      </c>
      <c r="F46" s="431"/>
      <c r="G46" s="430">
        <v>76.7</v>
      </c>
      <c r="H46" s="349"/>
      <c r="I46" s="432"/>
      <c r="J46" s="433"/>
      <c r="K46" s="424"/>
      <c r="L46" s="424"/>
      <c r="M46" s="424"/>
      <c r="N46" s="349"/>
      <c r="O46" s="432"/>
      <c r="P46" s="433"/>
      <c r="Q46" s="424"/>
      <c r="R46" s="424"/>
      <c r="S46" s="426"/>
      <c r="T46" s="424"/>
      <c r="U46" s="424"/>
      <c r="V46" s="426"/>
      <c r="W46" s="424"/>
      <c r="X46" s="424"/>
      <c r="Y46" s="426"/>
      <c r="Z46" s="424"/>
      <c r="AA46" s="424"/>
      <c r="AB46" s="426"/>
      <c r="AC46" s="424"/>
      <c r="AD46" s="424"/>
      <c r="AE46" s="426"/>
      <c r="AF46" s="424"/>
      <c r="AG46" s="424"/>
      <c r="AH46" s="426"/>
      <c r="AI46" s="424"/>
      <c r="AJ46" s="424"/>
      <c r="AK46" s="426"/>
      <c r="AL46" s="424"/>
      <c r="AM46" s="424"/>
      <c r="AN46" s="426"/>
      <c r="AO46" s="424"/>
      <c r="AP46" s="424"/>
      <c r="AQ46" s="426"/>
      <c r="AR46" s="424"/>
      <c r="AS46" s="424"/>
      <c r="AT46" s="426"/>
      <c r="AU46" s="424"/>
      <c r="AV46" s="424"/>
      <c r="AW46" s="426"/>
      <c r="AX46" s="424"/>
      <c r="AY46" s="424"/>
      <c r="AZ46" s="426"/>
      <c r="BA46" s="424"/>
      <c r="BB46" s="424"/>
      <c r="BC46" s="426"/>
      <c r="BD46" s="424"/>
      <c r="BE46" s="424"/>
      <c r="BF46" s="426"/>
      <c r="BG46" s="424"/>
      <c r="BH46" s="424"/>
      <c r="BI46" s="426"/>
      <c r="BJ46" s="424"/>
      <c r="BK46" s="424"/>
      <c r="BL46" s="426"/>
    </row>
    <row r="47" spans="1:64" ht="15" customHeight="1" thickBot="1" x14ac:dyDescent="0.3">
      <c r="A47" s="1389"/>
      <c r="B47" s="1415" t="s">
        <v>83</v>
      </c>
      <c r="C47" s="1416"/>
      <c r="D47" s="1416"/>
      <c r="E47" s="1416"/>
      <c r="F47" s="1416"/>
      <c r="G47" s="1417"/>
      <c r="H47" s="434">
        <v>0.17340155796875001</v>
      </c>
      <c r="I47" s="435" t="s">
        <v>72</v>
      </c>
      <c r="J47" s="436">
        <v>0.102435425</v>
      </c>
      <c r="K47" s="434">
        <v>0.16340142763867185</v>
      </c>
      <c r="L47" s="435" t="s">
        <v>72</v>
      </c>
      <c r="M47" s="436">
        <v>0.10343246156249999</v>
      </c>
      <c r="N47" s="434">
        <v>0.18940151961874999</v>
      </c>
      <c r="O47" s="435" t="s">
        <v>72</v>
      </c>
      <c r="P47" s="436">
        <v>9.6434553000000006E-2</v>
      </c>
      <c r="Q47" s="434">
        <v>0.16940098032187501</v>
      </c>
      <c r="R47" s="435" t="s">
        <v>72</v>
      </c>
      <c r="S47" s="436">
        <v>9.6422290499999994E-2</v>
      </c>
      <c r="T47" s="434">
        <v>0.17340155796875001</v>
      </c>
      <c r="U47" s="435" t="s">
        <v>72</v>
      </c>
      <c r="V47" s="436">
        <v>0.102435425</v>
      </c>
      <c r="W47" s="434">
        <v>0.16340142763867185</v>
      </c>
      <c r="X47" s="435" t="s">
        <v>72</v>
      </c>
      <c r="Y47" s="436">
        <v>0.10343246156249999</v>
      </c>
      <c r="Z47" s="434">
        <v>0.18940151961874999</v>
      </c>
      <c r="AA47" s="435" t="s">
        <v>72</v>
      </c>
      <c r="AB47" s="436">
        <v>9.6434553000000006E-2</v>
      </c>
      <c r="AC47" s="434">
        <v>0.16940098032187501</v>
      </c>
      <c r="AD47" s="435" t="s">
        <v>72</v>
      </c>
      <c r="AE47" s="436">
        <v>9.6422290499999994E-2</v>
      </c>
      <c r="AF47" s="434">
        <v>0.17340155796875001</v>
      </c>
      <c r="AG47" s="435" t="s">
        <v>72</v>
      </c>
      <c r="AH47" s="436">
        <v>0.102435425</v>
      </c>
      <c r="AI47" s="434">
        <v>0.16340142763867185</v>
      </c>
      <c r="AJ47" s="435" t="s">
        <v>72</v>
      </c>
      <c r="AK47" s="436">
        <v>0.10343246156249999</v>
      </c>
      <c r="AL47" s="434">
        <v>0.18940151961874999</v>
      </c>
      <c r="AM47" s="435" t="s">
        <v>72</v>
      </c>
      <c r="AN47" s="436">
        <v>9.6434553000000006E-2</v>
      </c>
      <c r="AO47" s="434">
        <v>0.16940098032187501</v>
      </c>
      <c r="AP47" s="435" t="s">
        <v>72</v>
      </c>
      <c r="AQ47" s="436">
        <v>9.6422290499999994E-2</v>
      </c>
      <c r="AR47" s="434">
        <v>0.17340155796875001</v>
      </c>
      <c r="AS47" s="435" t="s">
        <v>72</v>
      </c>
      <c r="AT47" s="436">
        <v>0.102435425</v>
      </c>
      <c r="AU47" s="434">
        <v>0.17340155796875001</v>
      </c>
      <c r="AV47" s="435" t="s">
        <v>72</v>
      </c>
      <c r="AW47" s="436">
        <v>0.102435425</v>
      </c>
      <c r="AX47" s="434">
        <v>0.17340155796875001</v>
      </c>
      <c r="AY47" s="435" t="s">
        <v>72</v>
      </c>
      <c r="AZ47" s="436">
        <v>0.102435425</v>
      </c>
      <c r="BA47" s="434">
        <v>9.3400389492187499E-2</v>
      </c>
      <c r="BB47" s="435" t="s">
        <v>72</v>
      </c>
      <c r="BC47" s="436">
        <v>8.2408856249999995E-2</v>
      </c>
      <c r="BD47" s="434">
        <v>9.1400312792187494E-2</v>
      </c>
      <c r="BE47" s="435" t="s">
        <v>72</v>
      </c>
      <c r="BF47" s="436">
        <v>8.2407112249999998E-2</v>
      </c>
      <c r="BG47" s="434">
        <v>8.1400389492187503E-2</v>
      </c>
      <c r="BH47" s="435" t="s">
        <v>72</v>
      </c>
      <c r="BI47" s="436">
        <v>8.2408856249999995E-2</v>
      </c>
      <c r="BJ47" s="434">
        <v>9.3400389492187499E-2</v>
      </c>
      <c r="BK47" s="435" t="s">
        <v>72</v>
      </c>
      <c r="BL47" s="436">
        <v>8.2408856249999995E-2</v>
      </c>
    </row>
    <row r="48" spans="1:64" x14ac:dyDescent="0.25">
      <c r="A48" s="1387" t="s">
        <v>44</v>
      </c>
      <c r="B48" s="406" t="s">
        <v>70</v>
      </c>
      <c r="C48" s="407"/>
      <c r="D48" s="407" t="s">
        <v>71</v>
      </c>
      <c r="E48" s="407"/>
      <c r="F48" s="407"/>
      <c r="G48" s="407"/>
      <c r="H48" s="409">
        <v>1.9E-2</v>
      </c>
      <c r="I48" s="410" t="s">
        <v>72</v>
      </c>
      <c r="J48" s="411">
        <v>8.3839999999999998E-2</v>
      </c>
      <c r="K48" s="409">
        <v>1.9E-2</v>
      </c>
      <c r="L48" s="410" t="s">
        <v>72</v>
      </c>
      <c r="M48" s="411">
        <v>8.3839999999999998E-2</v>
      </c>
      <c r="N48" s="409">
        <v>1.9E-2</v>
      </c>
      <c r="O48" s="410" t="s">
        <v>72</v>
      </c>
      <c r="P48" s="411">
        <v>8.3839999999999998E-2</v>
      </c>
      <c r="Q48" s="409">
        <v>1.9E-2</v>
      </c>
      <c r="R48" s="410" t="s">
        <v>72</v>
      </c>
      <c r="S48" s="411">
        <v>8.3839999999999998E-2</v>
      </c>
      <c r="T48" s="409">
        <v>1.9E-2</v>
      </c>
      <c r="U48" s="410" t="s">
        <v>72</v>
      </c>
      <c r="V48" s="411">
        <v>8.3839999999999998E-2</v>
      </c>
      <c r="W48" s="409">
        <v>1.9E-2</v>
      </c>
      <c r="X48" s="410" t="s">
        <v>72</v>
      </c>
      <c r="Y48" s="411">
        <v>8.3839999999999998E-2</v>
      </c>
      <c r="Z48" s="409">
        <v>1.9E-2</v>
      </c>
      <c r="AA48" s="410" t="s">
        <v>72</v>
      </c>
      <c r="AB48" s="411">
        <v>8.3839999999999998E-2</v>
      </c>
      <c r="AC48" s="409">
        <v>1.9E-2</v>
      </c>
      <c r="AD48" s="410" t="s">
        <v>72</v>
      </c>
      <c r="AE48" s="411">
        <v>8.3839999999999998E-2</v>
      </c>
      <c r="AF48" s="409">
        <v>1.9E-2</v>
      </c>
      <c r="AG48" s="410" t="s">
        <v>72</v>
      </c>
      <c r="AH48" s="411">
        <v>8.3839999999999998E-2</v>
      </c>
      <c r="AI48" s="409">
        <v>1.9E-2</v>
      </c>
      <c r="AJ48" s="410" t="s">
        <v>72</v>
      </c>
      <c r="AK48" s="411">
        <v>8.3839999999999998E-2</v>
      </c>
      <c r="AL48" s="409">
        <v>1.9E-2</v>
      </c>
      <c r="AM48" s="410" t="s">
        <v>72</v>
      </c>
      <c r="AN48" s="411">
        <v>8.3839999999999998E-2</v>
      </c>
      <c r="AO48" s="409">
        <v>1.9E-2</v>
      </c>
      <c r="AP48" s="410" t="s">
        <v>72</v>
      </c>
      <c r="AQ48" s="411">
        <v>8.3839999999999998E-2</v>
      </c>
      <c r="AR48" s="409">
        <v>1.9E-2</v>
      </c>
      <c r="AS48" s="410" t="s">
        <v>72</v>
      </c>
      <c r="AT48" s="411">
        <v>8.3839999999999998E-2</v>
      </c>
      <c r="AU48" s="409">
        <v>1.9E-2</v>
      </c>
      <c r="AV48" s="410" t="s">
        <v>72</v>
      </c>
      <c r="AW48" s="411">
        <v>8.3839999999999998E-2</v>
      </c>
      <c r="AX48" s="409">
        <v>1.9E-2</v>
      </c>
      <c r="AY48" s="410" t="s">
        <v>72</v>
      </c>
      <c r="AZ48" s="411">
        <v>8.3839999999999998E-2</v>
      </c>
      <c r="BA48" s="409">
        <v>1.9E-2</v>
      </c>
      <c r="BB48" s="410" t="s">
        <v>72</v>
      </c>
      <c r="BC48" s="411">
        <v>8.3839999999999998E-2</v>
      </c>
      <c r="BD48" s="409">
        <v>1.9E-2</v>
      </c>
      <c r="BE48" s="410" t="s">
        <v>72</v>
      </c>
      <c r="BF48" s="411">
        <v>8.3839999999999998E-2</v>
      </c>
      <c r="BG48" s="409">
        <v>1.9E-2</v>
      </c>
      <c r="BH48" s="410" t="s">
        <v>72</v>
      </c>
      <c r="BI48" s="411">
        <v>8.3839999999999998E-2</v>
      </c>
      <c r="BJ48" s="409">
        <v>1.9E-2</v>
      </c>
      <c r="BK48" s="410" t="s">
        <v>72</v>
      </c>
      <c r="BL48" s="411">
        <v>8.3839999999999998E-2</v>
      </c>
    </row>
    <row r="49" spans="1:66" ht="17.25" customHeight="1" thickBot="1" x14ac:dyDescent="0.3">
      <c r="A49" s="1388"/>
      <c r="B49" s="412" t="s">
        <v>73</v>
      </c>
      <c r="C49" s="413"/>
      <c r="D49" s="413" t="s">
        <v>74</v>
      </c>
      <c r="E49" s="413"/>
      <c r="F49" s="413"/>
      <c r="G49" s="437"/>
      <c r="H49" s="415">
        <v>0</v>
      </c>
      <c r="I49" s="416" t="s">
        <v>72</v>
      </c>
      <c r="J49" s="417">
        <v>0</v>
      </c>
      <c r="K49" s="415">
        <v>0</v>
      </c>
      <c r="L49" s="416" t="s">
        <v>72</v>
      </c>
      <c r="M49" s="417">
        <v>0</v>
      </c>
      <c r="N49" s="415">
        <v>0</v>
      </c>
      <c r="O49" s="416" t="s">
        <v>72</v>
      </c>
      <c r="P49" s="417">
        <v>0</v>
      </c>
      <c r="Q49" s="415">
        <v>0</v>
      </c>
      <c r="R49" s="416" t="s">
        <v>72</v>
      </c>
      <c r="S49" s="417">
        <v>0</v>
      </c>
      <c r="T49" s="415">
        <v>0</v>
      </c>
      <c r="U49" s="416" t="s">
        <v>72</v>
      </c>
      <c r="V49" s="417">
        <v>0</v>
      </c>
      <c r="W49" s="415">
        <v>0</v>
      </c>
      <c r="X49" s="416" t="s">
        <v>72</v>
      </c>
      <c r="Y49" s="417">
        <v>0</v>
      </c>
      <c r="Z49" s="415">
        <v>0</v>
      </c>
      <c r="AA49" s="416" t="s">
        <v>72</v>
      </c>
      <c r="AB49" s="417">
        <v>0</v>
      </c>
      <c r="AC49" s="415">
        <v>0</v>
      </c>
      <c r="AD49" s="416" t="s">
        <v>72</v>
      </c>
      <c r="AE49" s="417">
        <v>0</v>
      </c>
      <c r="AF49" s="415">
        <v>0</v>
      </c>
      <c r="AG49" s="416" t="s">
        <v>72</v>
      </c>
      <c r="AH49" s="417">
        <v>0</v>
      </c>
      <c r="AI49" s="415">
        <v>0</v>
      </c>
      <c r="AJ49" s="416" t="s">
        <v>72</v>
      </c>
      <c r="AK49" s="417">
        <v>0</v>
      </c>
      <c r="AL49" s="415">
        <v>0</v>
      </c>
      <c r="AM49" s="416" t="s">
        <v>72</v>
      </c>
      <c r="AN49" s="417">
        <v>0</v>
      </c>
      <c r="AO49" s="415">
        <v>0</v>
      </c>
      <c r="AP49" s="416" t="s">
        <v>72</v>
      </c>
      <c r="AQ49" s="417">
        <v>0</v>
      </c>
      <c r="AR49" s="415">
        <v>0</v>
      </c>
      <c r="AS49" s="416" t="s">
        <v>72</v>
      </c>
      <c r="AT49" s="417">
        <v>0</v>
      </c>
      <c r="AU49" s="415">
        <v>0</v>
      </c>
      <c r="AV49" s="416" t="s">
        <v>72</v>
      </c>
      <c r="AW49" s="417">
        <v>0</v>
      </c>
      <c r="AX49" s="415">
        <v>0</v>
      </c>
      <c r="AY49" s="416" t="s">
        <v>72</v>
      </c>
      <c r="AZ49" s="417">
        <v>0</v>
      </c>
      <c r="BA49" s="415">
        <v>6.1027343750000005E-7</v>
      </c>
      <c r="BB49" s="416" t="s">
        <v>72</v>
      </c>
      <c r="BC49" s="417">
        <v>1.1050000000000001E-5</v>
      </c>
      <c r="BD49" s="415">
        <v>6.1027343750000005E-7</v>
      </c>
      <c r="BE49" s="416" t="s">
        <v>72</v>
      </c>
      <c r="BF49" s="417">
        <v>1.1050000000000001E-5</v>
      </c>
      <c r="BG49" s="415">
        <v>4.5088437500000012E-7</v>
      </c>
      <c r="BH49" s="416" t="s">
        <v>72</v>
      </c>
      <c r="BI49" s="417">
        <v>8.1640000000000018E-6</v>
      </c>
      <c r="BJ49" s="415">
        <v>7.3268710937500015E-7</v>
      </c>
      <c r="BK49" s="416" t="s">
        <v>72</v>
      </c>
      <c r="BL49" s="417">
        <v>1.3266500000000002E-5</v>
      </c>
    </row>
    <row r="50" spans="1:66" x14ac:dyDescent="0.25">
      <c r="A50" s="1388"/>
      <c r="B50" s="418" t="s">
        <v>75</v>
      </c>
      <c r="C50" s="419">
        <v>19</v>
      </c>
      <c r="D50" s="420"/>
      <c r="E50" s="1434" t="s">
        <v>76</v>
      </c>
      <c r="F50" s="1434"/>
      <c r="G50" s="421">
        <v>83.84</v>
      </c>
      <c r="H50" s="311" t="s">
        <v>79</v>
      </c>
      <c r="I50" s="333"/>
      <c r="J50" s="345">
        <v>10.4</v>
      </c>
      <c r="K50" s="438"/>
      <c r="L50" s="439"/>
      <c r="M50" s="440"/>
      <c r="N50" s="441"/>
      <c r="O50" s="442"/>
      <c r="P50" s="443"/>
      <c r="Q50" s="438"/>
      <c r="R50" s="439"/>
      <c r="S50" s="440"/>
      <c r="T50" s="438"/>
      <c r="U50" s="439"/>
      <c r="V50" s="440"/>
      <c r="W50" s="438"/>
      <c r="X50" s="439"/>
      <c r="Y50" s="440"/>
      <c r="Z50" s="438"/>
      <c r="AA50" s="439"/>
      <c r="AB50" s="440"/>
      <c r="AC50" s="438"/>
      <c r="AD50" s="439"/>
      <c r="AE50" s="440"/>
      <c r="AF50" s="438"/>
      <c r="AG50" s="439"/>
      <c r="AH50" s="440"/>
      <c r="AI50" s="438"/>
      <c r="AJ50" s="439"/>
      <c r="AK50" s="440"/>
      <c r="AL50" s="438"/>
      <c r="AM50" s="439"/>
      <c r="AN50" s="440"/>
      <c r="AO50" s="438"/>
      <c r="AP50" s="439"/>
      <c r="AQ50" s="440"/>
      <c r="AR50" s="438"/>
      <c r="AS50" s="439"/>
      <c r="AT50" s="440"/>
      <c r="AU50" s="438"/>
      <c r="AV50" s="439"/>
      <c r="AW50" s="440"/>
      <c r="AX50" s="438"/>
      <c r="AY50" s="439"/>
      <c r="AZ50" s="440"/>
      <c r="BA50" s="438"/>
      <c r="BB50" s="439"/>
      <c r="BC50" s="440"/>
      <c r="BD50" s="438"/>
      <c r="BE50" s="439"/>
      <c r="BF50" s="440"/>
      <c r="BG50" s="438"/>
      <c r="BH50" s="439"/>
      <c r="BI50" s="440"/>
      <c r="BJ50" s="438"/>
      <c r="BK50" s="439"/>
      <c r="BL50" s="440"/>
    </row>
    <row r="51" spans="1:66" ht="17.25" thickBot="1" x14ac:dyDescent="0.3">
      <c r="A51" s="1388"/>
      <c r="B51" s="444"/>
      <c r="C51" s="445"/>
      <c r="D51" s="446"/>
      <c r="E51" s="430" t="s">
        <v>77</v>
      </c>
      <c r="F51" s="431"/>
      <c r="G51" s="447">
        <v>91.9</v>
      </c>
      <c r="H51" s="349"/>
      <c r="I51" s="432"/>
      <c r="J51" s="433"/>
      <c r="K51" s="424"/>
      <c r="L51" s="424"/>
      <c r="M51" s="426"/>
      <c r="N51" s="349"/>
      <c r="O51" s="86"/>
      <c r="P51" s="433"/>
      <c r="Q51" s="424"/>
      <c r="R51" s="424"/>
      <c r="S51" s="440"/>
      <c r="T51" s="424"/>
      <c r="U51" s="424"/>
      <c r="V51" s="440"/>
      <c r="W51" s="424"/>
      <c r="X51" s="424"/>
      <c r="Y51" s="440"/>
      <c r="Z51" s="424"/>
      <c r="AA51" s="424"/>
      <c r="AB51" s="440"/>
      <c r="AC51" s="424"/>
      <c r="AD51" s="424"/>
      <c r="AE51" s="440"/>
      <c r="AF51" s="424"/>
      <c r="AG51" s="424"/>
      <c r="AH51" s="440"/>
      <c r="AI51" s="424"/>
      <c r="AJ51" s="424"/>
      <c r="AK51" s="440"/>
      <c r="AL51" s="424"/>
      <c r="AM51" s="424"/>
      <c r="AN51" s="440"/>
      <c r="AO51" s="424"/>
      <c r="AP51" s="424"/>
      <c r="AQ51" s="440"/>
      <c r="AR51" s="424"/>
      <c r="AS51" s="424"/>
      <c r="AT51" s="440"/>
      <c r="AU51" s="424"/>
      <c r="AV51" s="424"/>
      <c r="AW51" s="440"/>
      <c r="AX51" s="424"/>
      <c r="AY51" s="424"/>
      <c r="AZ51" s="440"/>
      <c r="BA51" s="424"/>
      <c r="BB51" s="424"/>
      <c r="BC51" s="440"/>
      <c r="BD51" s="424"/>
      <c r="BE51" s="424"/>
      <c r="BF51" s="440"/>
      <c r="BG51" s="424"/>
      <c r="BH51" s="424"/>
      <c r="BI51" s="440"/>
      <c r="BJ51" s="424"/>
      <c r="BK51" s="424"/>
      <c r="BL51" s="440"/>
    </row>
    <row r="52" spans="1:66" ht="17.25" thickBot="1" x14ac:dyDescent="0.3">
      <c r="A52" s="1389"/>
      <c r="B52" s="1415" t="s">
        <v>83</v>
      </c>
      <c r="C52" s="1416"/>
      <c r="D52" s="1416"/>
      <c r="E52" s="1416"/>
      <c r="F52" s="1416"/>
      <c r="G52" s="1417"/>
      <c r="H52" s="448">
        <v>1.9E-2</v>
      </c>
      <c r="I52" s="449" t="s">
        <v>72</v>
      </c>
      <c r="J52" s="450">
        <v>8.3839999999999998E-2</v>
      </c>
      <c r="K52" s="448">
        <v>1.9E-2</v>
      </c>
      <c r="L52" s="449" t="s">
        <v>72</v>
      </c>
      <c r="M52" s="450">
        <v>8.3839999999999998E-2</v>
      </c>
      <c r="N52" s="448">
        <v>1.9E-2</v>
      </c>
      <c r="O52" s="449" t="s">
        <v>72</v>
      </c>
      <c r="P52" s="450">
        <v>8.3839999999999998E-2</v>
      </c>
      <c r="Q52" s="448">
        <v>1.9E-2</v>
      </c>
      <c r="R52" s="449" t="s">
        <v>72</v>
      </c>
      <c r="S52" s="450">
        <v>8.3839999999999998E-2</v>
      </c>
      <c r="T52" s="448">
        <v>1.9E-2</v>
      </c>
      <c r="U52" s="449" t="s">
        <v>72</v>
      </c>
      <c r="V52" s="450">
        <v>8.3839999999999998E-2</v>
      </c>
      <c r="W52" s="448">
        <v>1.9E-2</v>
      </c>
      <c r="X52" s="449" t="s">
        <v>72</v>
      </c>
      <c r="Y52" s="450">
        <v>8.3839999999999998E-2</v>
      </c>
      <c r="Z52" s="448">
        <v>1.9E-2</v>
      </c>
      <c r="AA52" s="449" t="s">
        <v>72</v>
      </c>
      <c r="AB52" s="450">
        <v>8.3839999999999998E-2</v>
      </c>
      <c r="AC52" s="448">
        <v>1.9E-2</v>
      </c>
      <c r="AD52" s="449" t="s">
        <v>72</v>
      </c>
      <c r="AE52" s="450">
        <v>8.3839999999999998E-2</v>
      </c>
      <c r="AF52" s="448">
        <v>1.9E-2</v>
      </c>
      <c r="AG52" s="449" t="s">
        <v>72</v>
      </c>
      <c r="AH52" s="450">
        <v>8.3839999999999998E-2</v>
      </c>
      <c r="AI52" s="448">
        <v>1.9E-2</v>
      </c>
      <c r="AJ52" s="449" t="s">
        <v>72</v>
      </c>
      <c r="AK52" s="450">
        <v>8.3839999999999998E-2</v>
      </c>
      <c r="AL52" s="448">
        <v>1.9E-2</v>
      </c>
      <c r="AM52" s="449" t="s">
        <v>72</v>
      </c>
      <c r="AN52" s="450">
        <v>8.3839999999999998E-2</v>
      </c>
      <c r="AO52" s="448">
        <v>1.9E-2</v>
      </c>
      <c r="AP52" s="449" t="s">
        <v>72</v>
      </c>
      <c r="AQ52" s="450">
        <v>8.3839999999999998E-2</v>
      </c>
      <c r="AR52" s="448">
        <v>1.9E-2</v>
      </c>
      <c r="AS52" s="449" t="s">
        <v>72</v>
      </c>
      <c r="AT52" s="450">
        <v>8.3839999999999998E-2</v>
      </c>
      <c r="AU52" s="448">
        <v>1.9E-2</v>
      </c>
      <c r="AV52" s="449" t="s">
        <v>72</v>
      </c>
      <c r="AW52" s="450">
        <v>8.3839999999999998E-2</v>
      </c>
      <c r="AX52" s="448">
        <v>1.9E-2</v>
      </c>
      <c r="AY52" s="449" t="s">
        <v>72</v>
      </c>
      <c r="AZ52" s="450">
        <v>8.3839999999999998E-2</v>
      </c>
      <c r="BA52" s="448">
        <v>7.9000610273437508E-2</v>
      </c>
      <c r="BB52" s="449" t="s">
        <v>72</v>
      </c>
      <c r="BC52" s="450">
        <v>9.3551049999999997E-2</v>
      </c>
      <c r="BD52" s="448">
        <v>0.13600061027343752</v>
      </c>
      <c r="BE52" s="449" t="s">
        <v>72</v>
      </c>
      <c r="BF52" s="450">
        <v>9.3551049999999997E-2</v>
      </c>
      <c r="BG52" s="448">
        <v>0.12900045088437501</v>
      </c>
      <c r="BH52" s="449" t="s">
        <v>72</v>
      </c>
      <c r="BI52" s="450">
        <v>9.3548164000000003E-2</v>
      </c>
      <c r="BJ52" s="448">
        <v>0.12100073268710937</v>
      </c>
      <c r="BK52" s="449" t="s">
        <v>72</v>
      </c>
      <c r="BL52" s="450">
        <v>9.3553266499999996E-2</v>
      </c>
    </row>
    <row r="53" spans="1:66" x14ac:dyDescent="0.25">
      <c r="A53" s="451" t="s">
        <v>84</v>
      </c>
      <c r="B53" s="399"/>
      <c r="C53" s="452"/>
      <c r="D53" s="399"/>
      <c r="E53" s="333"/>
      <c r="F53" s="305"/>
      <c r="G53" s="348"/>
      <c r="H53" s="425"/>
      <c r="I53" s="453"/>
      <c r="J53" s="422"/>
      <c r="K53" s="454"/>
      <c r="L53" s="442"/>
      <c r="M53" s="422"/>
      <c r="N53" s="454"/>
      <c r="O53" s="442"/>
      <c r="P53" s="422"/>
      <c r="Q53" s="454"/>
      <c r="R53" s="442"/>
      <c r="S53" s="422"/>
      <c r="T53" s="454"/>
      <c r="U53" s="442"/>
      <c r="V53" s="422"/>
      <c r="W53" s="454"/>
      <c r="X53" s="442"/>
      <c r="Y53" s="422"/>
      <c r="Z53" s="454"/>
      <c r="AA53" s="442"/>
      <c r="AB53" s="422"/>
      <c r="AC53" s="454"/>
      <c r="AD53" s="442"/>
      <c r="AE53" s="422"/>
      <c r="AF53" s="454"/>
      <c r="AG53" s="442"/>
      <c r="AH53" s="422"/>
      <c r="AI53" s="454"/>
      <c r="AJ53" s="442"/>
      <c r="AK53" s="422"/>
      <c r="AL53" s="454"/>
      <c r="AM53" s="442"/>
      <c r="AN53" s="422"/>
      <c r="AO53" s="454"/>
      <c r="AP53" s="442"/>
      <c r="AQ53" s="422"/>
      <c r="AR53" s="454"/>
      <c r="AS53" s="442"/>
      <c r="AT53" s="422"/>
      <c r="AU53" s="454"/>
      <c r="AV53" s="442"/>
      <c r="AW53" s="422"/>
      <c r="AX53" s="454"/>
      <c r="AY53" s="442"/>
      <c r="AZ53" s="422"/>
      <c r="BA53" s="454"/>
      <c r="BB53" s="442"/>
      <c r="BC53" s="422"/>
      <c r="BD53" s="454"/>
      <c r="BE53" s="442"/>
      <c r="BF53" s="422"/>
      <c r="BG53" s="454"/>
      <c r="BH53" s="442"/>
      <c r="BI53" s="422"/>
      <c r="BJ53" s="454"/>
      <c r="BK53" s="442"/>
      <c r="BL53" s="422"/>
    </row>
    <row r="54" spans="1:66" ht="17.25" thickBot="1" x14ac:dyDescent="0.3">
      <c r="A54" s="455" t="s">
        <v>85</v>
      </c>
      <c r="B54" s="456"/>
      <c r="C54" s="457"/>
      <c r="D54" s="456"/>
      <c r="E54" s="86"/>
      <c r="F54" s="456" t="s">
        <v>86</v>
      </c>
      <c r="G54" s="341"/>
      <c r="H54" s="458">
        <f>SUM(H47,H52)</f>
        <v>0.19240155796875</v>
      </c>
      <c r="I54" s="459" t="s">
        <v>72</v>
      </c>
      <c r="J54" s="460">
        <f>SUM(J47,J52)</f>
        <v>0.18627542499999999</v>
      </c>
      <c r="K54" s="458">
        <f>SUM(K47,K52)</f>
        <v>0.18240142763867184</v>
      </c>
      <c r="L54" s="459" t="s">
        <v>72</v>
      </c>
      <c r="M54" s="460">
        <f>SUM(M47,M52)</f>
        <v>0.18727246156249999</v>
      </c>
      <c r="N54" s="458">
        <f>SUM(N47,N52)</f>
        <v>0.20840151961874998</v>
      </c>
      <c r="O54" s="459" t="s">
        <v>72</v>
      </c>
      <c r="P54" s="460">
        <f>SUM(P47,P52)</f>
        <v>0.180274553</v>
      </c>
      <c r="Q54" s="458">
        <f>SUM(Q47,Q52)</f>
        <v>0.18840098032187499</v>
      </c>
      <c r="R54" s="459" t="s">
        <v>72</v>
      </c>
      <c r="S54" s="460">
        <f>SUM(S47,S52)</f>
        <v>0.18026229049999998</v>
      </c>
      <c r="T54" s="458">
        <f>SUM(T47,T52)</f>
        <v>0.19240155796875</v>
      </c>
      <c r="U54" s="459" t="s">
        <v>72</v>
      </c>
      <c r="V54" s="460">
        <f>SUM(V47,V52)</f>
        <v>0.18627542499999999</v>
      </c>
      <c r="W54" s="458">
        <f>SUM(W47,W52)</f>
        <v>0.18240142763867184</v>
      </c>
      <c r="X54" s="459" t="s">
        <v>72</v>
      </c>
      <c r="Y54" s="460">
        <f>SUM(Y47,Y52)</f>
        <v>0.18727246156249999</v>
      </c>
      <c r="Z54" s="458">
        <f>SUM(Z47,Z52)</f>
        <v>0.20840151961874998</v>
      </c>
      <c r="AA54" s="459" t="s">
        <v>72</v>
      </c>
      <c r="AB54" s="460">
        <f>SUM(AB47,AB52)</f>
        <v>0.180274553</v>
      </c>
      <c r="AC54" s="458">
        <f>SUM(AC47,AC52)</f>
        <v>0.18840098032187499</v>
      </c>
      <c r="AD54" s="459" t="s">
        <v>72</v>
      </c>
      <c r="AE54" s="460">
        <f>SUM(AE47,AE52)</f>
        <v>0.18026229049999998</v>
      </c>
      <c r="AF54" s="458">
        <f>SUM(AF47,AF52)</f>
        <v>0.19240155796875</v>
      </c>
      <c r="AG54" s="459" t="s">
        <v>72</v>
      </c>
      <c r="AH54" s="460">
        <f>SUM(AH47,AH52)</f>
        <v>0.18627542499999999</v>
      </c>
      <c r="AI54" s="458">
        <f>SUM(AI47,AI52)</f>
        <v>0.18240142763867184</v>
      </c>
      <c r="AJ54" s="459" t="s">
        <v>72</v>
      </c>
      <c r="AK54" s="460">
        <f>SUM(AK47,AK52)</f>
        <v>0.18727246156249999</v>
      </c>
      <c r="AL54" s="458">
        <f>SUM(AL47,AL52)</f>
        <v>0.20840151961874998</v>
      </c>
      <c r="AM54" s="459" t="s">
        <v>72</v>
      </c>
      <c r="AN54" s="460">
        <f>SUM(AN47,AN52)</f>
        <v>0.180274553</v>
      </c>
      <c r="AO54" s="458">
        <f>SUM(AO47,AO52)</f>
        <v>0.18840098032187499</v>
      </c>
      <c r="AP54" s="459" t="s">
        <v>72</v>
      </c>
      <c r="AQ54" s="460">
        <f>SUM(AQ47,AQ52)</f>
        <v>0.18026229049999998</v>
      </c>
      <c r="AR54" s="458">
        <f>SUM(AR47,AR52)</f>
        <v>0.19240155796875</v>
      </c>
      <c r="AS54" s="459" t="s">
        <v>72</v>
      </c>
      <c r="AT54" s="460">
        <f>SUM(AT47,AT52)</f>
        <v>0.18627542499999999</v>
      </c>
      <c r="AU54" s="458">
        <f>SUM(AU47,AU52)</f>
        <v>0.19240155796875</v>
      </c>
      <c r="AV54" s="459" t="s">
        <v>72</v>
      </c>
      <c r="AW54" s="460">
        <f>SUM(AW47,AW52)</f>
        <v>0.18627542499999999</v>
      </c>
      <c r="AX54" s="458">
        <f>SUM(AX47,AX52)</f>
        <v>0.19240155796875</v>
      </c>
      <c r="AY54" s="459" t="s">
        <v>72</v>
      </c>
      <c r="AZ54" s="460">
        <f>SUM(AZ47,AZ52)</f>
        <v>0.18627542499999999</v>
      </c>
      <c r="BA54" s="458">
        <f>SUM(BA47,BA52)</f>
        <v>0.17240099976562501</v>
      </c>
      <c r="BB54" s="459" t="s">
        <v>72</v>
      </c>
      <c r="BC54" s="460">
        <f>SUM(BC47,BC52)</f>
        <v>0.17595990624999999</v>
      </c>
      <c r="BD54" s="458">
        <f>SUM(BD47,BD52)</f>
        <v>0.22740092306562501</v>
      </c>
      <c r="BE54" s="459" t="s">
        <v>72</v>
      </c>
      <c r="BF54" s="460">
        <f>SUM(BF47,BF52)</f>
        <v>0.17595816224999999</v>
      </c>
      <c r="BG54" s="458">
        <f>SUM(BG47,BG52)</f>
        <v>0.21040084037656251</v>
      </c>
      <c r="BH54" s="459" t="s">
        <v>72</v>
      </c>
      <c r="BI54" s="460">
        <f>SUM(BI47,BI52)</f>
        <v>0.17595702024999998</v>
      </c>
      <c r="BJ54" s="458">
        <f>SUM(BJ47,BJ52)</f>
        <v>0.21440112217929685</v>
      </c>
      <c r="BK54" s="459" t="s">
        <v>72</v>
      </c>
      <c r="BL54" s="460">
        <f>SUM(BL47,BL52)</f>
        <v>0.17596212275000001</v>
      </c>
    </row>
    <row r="55" spans="1:66" s="463" customFormat="1" x14ac:dyDescent="0.25">
      <c r="A55" s="461"/>
      <c r="B55" s="461"/>
      <c r="C55" s="461"/>
      <c r="D55" s="461"/>
      <c r="E55" s="461" t="s">
        <v>87</v>
      </c>
      <c r="F55" s="461"/>
      <c r="G55" s="461"/>
      <c r="H55" s="461"/>
      <c r="I55" s="462">
        <f>J54/H54</f>
        <v>0.9681596498831625</v>
      </c>
      <c r="J55" s="461"/>
      <c r="K55" s="461"/>
      <c r="L55" s="462">
        <f>M54/K54</f>
        <v>1.0267050208262483</v>
      </c>
      <c r="M55" s="461"/>
      <c r="N55" s="461"/>
      <c r="O55" s="462">
        <f>P54/N54</f>
        <v>0.86503473357485361</v>
      </c>
      <c r="P55" s="461"/>
      <c r="Q55" s="461"/>
      <c r="R55" s="462">
        <f>S54/Q54</f>
        <v>0.95680123421879004</v>
      </c>
      <c r="S55" s="461"/>
      <c r="T55" s="461"/>
      <c r="U55" s="462">
        <f>V54/T54</f>
        <v>0.9681596498831625</v>
      </c>
      <c r="V55" s="461"/>
      <c r="W55" s="461"/>
      <c r="X55" s="462">
        <f>Y54/W54</f>
        <v>1.0267050208262483</v>
      </c>
      <c r="Y55" s="461"/>
      <c r="Z55" s="461"/>
      <c r="AA55" s="462">
        <f>AB54/Z54</f>
        <v>0.86503473357485361</v>
      </c>
      <c r="AB55" s="461"/>
      <c r="AC55" s="461"/>
      <c r="AD55" s="462">
        <f>AE54/AC54</f>
        <v>0.95680123421879004</v>
      </c>
      <c r="AE55" s="461"/>
      <c r="AF55" s="461"/>
      <c r="AG55" s="462">
        <f>AH54/AF54</f>
        <v>0.9681596498831625</v>
      </c>
      <c r="AH55" s="461"/>
      <c r="AI55" s="461"/>
      <c r="AJ55" s="462">
        <f>AK54/AI54</f>
        <v>1.0267050208262483</v>
      </c>
      <c r="AK55" s="461"/>
      <c r="AL55" s="461"/>
      <c r="AM55" s="462">
        <f>AN54/AL54</f>
        <v>0.86503473357485361</v>
      </c>
      <c r="AN55" s="461"/>
      <c r="AO55" s="461"/>
      <c r="AP55" s="462">
        <f>AQ54/AO54</f>
        <v>0.95680123421879004</v>
      </c>
      <c r="AQ55" s="461"/>
      <c r="AR55" s="461"/>
      <c r="AS55" s="462">
        <f>AT54/AR54</f>
        <v>0.9681596498831625</v>
      </c>
      <c r="AT55" s="461"/>
      <c r="AU55" s="461"/>
      <c r="AV55" s="462">
        <f>AW54/AU54</f>
        <v>0.9681596498831625</v>
      </c>
      <c r="AW55" s="461"/>
      <c r="AX55" s="461"/>
      <c r="AY55" s="462">
        <f>AZ54/AX54</f>
        <v>0.9681596498831625</v>
      </c>
      <c r="AZ55" s="461"/>
      <c r="BA55" s="461"/>
      <c r="BB55" s="462">
        <f>BC54/BA54</f>
        <v>1.0206431893620873</v>
      </c>
      <c r="BC55" s="461"/>
      <c r="BD55" s="461"/>
      <c r="BE55" s="462">
        <f>BF54/BD54</f>
        <v>0.77377945470881271</v>
      </c>
      <c r="BF55" s="461"/>
      <c r="BG55" s="461"/>
      <c r="BH55" s="462">
        <f>BI54/BG54</f>
        <v>0.83629428444811771</v>
      </c>
      <c r="BI55" s="461"/>
      <c r="BJ55" s="461"/>
      <c r="BK55" s="462">
        <f>BL54/BJ54</f>
        <v>0.82071456045294611</v>
      </c>
      <c r="BL55" s="461"/>
      <c r="BN55" s="464"/>
    </row>
    <row r="56" spans="1:66" x14ac:dyDescent="0.25">
      <c r="B56" s="1379" t="s">
        <v>88</v>
      </c>
      <c r="C56" s="1379"/>
      <c r="D56" s="1379"/>
      <c r="E56" s="1379"/>
      <c r="F56" s="1379"/>
      <c r="T56" s="465"/>
      <c r="U56" s="466"/>
    </row>
    <row r="57" spans="1:66" ht="17.25" thickBot="1" x14ac:dyDescent="0.3"/>
    <row r="58" spans="1:66" ht="17.25" thickBot="1" x14ac:dyDescent="0.3">
      <c r="A58" s="1405" t="s">
        <v>5</v>
      </c>
      <c r="B58" s="1406"/>
      <c r="C58" s="1406"/>
      <c r="D58" s="1406"/>
      <c r="E58" s="1406"/>
      <c r="F58" s="1406"/>
      <c r="G58" s="1407"/>
      <c r="H58" s="1431" t="s">
        <v>89</v>
      </c>
      <c r="I58" s="1432"/>
      <c r="J58" s="1433"/>
      <c r="K58" s="1431" t="s">
        <v>90</v>
      </c>
      <c r="L58" s="1432"/>
      <c r="M58" s="1433"/>
      <c r="N58" s="1431" t="s">
        <v>91</v>
      </c>
      <c r="O58" s="1432"/>
      <c r="P58" s="1433"/>
      <c r="Q58" s="1431" t="s">
        <v>92</v>
      </c>
      <c r="R58" s="1432"/>
      <c r="S58" s="1433"/>
      <c r="T58" s="1431" t="s">
        <v>93</v>
      </c>
      <c r="U58" s="1432"/>
      <c r="V58" s="1433"/>
    </row>
    <row r="59" spans="1:66" x14ac:dyDescent="0.25">
      <c r="A59" s="1408" t="s">
        <v>25</v>
      </c>
      <c r="B59" s="1409"/>
      <c r="C59" s="17" t="s">
        <v>26</v>
      </c>
      <c r="D59" s="18"/>
      <c r="E59" s="18"/>
      <c r="F59" s="18"/>
      <c r="G59" s="18"/>
      <c r="H59" s="19" t="s">
        <v>27</v>
      </c>
      <c r="I59" s="20" t="s">
        <v>28</v>
      </c>
      <c r="J59" s="21" t="s">
        <v>29</v>
      </c>
      <c r="K59" s="19" t="s">
        <v>27</v>
      </c>
      <c r="L59" s="20" t="s">
        <v>28</v>
      </c>
      <c r="M59" s="21" t="s">
        <v>29</v>
      </c>
      <c r="N59" s="19" t="s">
        <v>27</v>
      </c>
      <c r="O59" s="20" t="s">
        <v>28</v>
      </c>
      <c r="P59" s="21" t="s">
        <v>29</v>
      </c>
      <c r="Q59" s="19" t="s">
        <v>27</v>
      </c>
      <c r="R59" s="20" t="s">
        <v>28</v>
      </c>
      <c r="S59" s="21" t="s">
        <v>29</v>
      </c>
      <c r="T59" s="19" t="s">
        <v>27</v>
      </c>
      <c r="U59" s="20" t="s">
        <v>28</v>
      </c>
      <c r="V59" s="21" t="s">
        <v>29</v>
      </c>
    </row>
    <row r="60" spans="1:66" ht="17.25" thickBot="1" x14ac:dyDescent="0.3">
      <c r="A60" s="1410" t="s">
        <v>30</v>
      </c>
      <c r="B60" s="1411"/>
      <c r="C60" s="22" t="s">
        <v>31</v>
      </c>
      <c r="D60" s="23"/>
      <c r="E60" s="23"/>
      <c r="F60" s="24"/>
      <c r="G60" s="24"/>
      <c r="H60" s="308" t="s">
        <v>32</v>
      </c>
      <c r="I60" s="309" t="s">
        <v>33</v>
      </c>
      <c r="J60" s="310" t="s">
        <v>97</v>
      </c>
      <c r="K60" s="308" t="s">
        <v>32</v>
      </c>
      <c r="L60" s="309" t="s">
        <v>33</v>
      </c>
      <c r="M60" s="310" t="s">
        <v>97</v>
      </c>
      <c r="N60" s="308" t="s">
        <v>32</v>
      </c>
      <c r="O60" s="309" t="s">
        <v>33</v>
      </c>
      <c r="P60" s="310" t="s">
        <v>97</v>
      </c>
      <c r="Q60" s="308" t="s">
        <v>32</v>
      </c>
      <c r="R60" s="309" t="s">
        <v>33</v>
      </c>
      <c r="S60" s="310" t="s">
        <v>97</v>
      </c>
      <c r="T60" s="308" t="s">
        <v>32</v>
      </c>
      <c r="U60" s="309" t="s">
        <v>33</v>
      </c>
      <c r="V60" s="310" t="s">
        <v>97</v>
      </c>
    </row>
    <row r="61" spans="1:66" x14ac:dyDescent="0.25">
      <c r="A61" s="1395" t="s">
        <v>35</v>
      </c>
      <c r="B61" s="1396"/>
      <c r="C61" s="1387">
        <v>16</v>
      </c>
      <c r="D61" s="1395" t="s">
        <v>37</v>
      </c>
      <c r="E61" s="1396"/>
      <c r="F61" s="311" t="s">
        <v>36</v>
      </c>
      <c r="G61" s="312"/>
      <c r="H61" s="33">
        <f>H62/10.3</f>
        <v>20.388349514563107</v>
      </c>
      <c r="I61" s="34">
        <v>0.08</v>
      </c>
      <c r="J61" s="35">
        <v>0.02</v>
      </c>
      <c r="K61" s="33">
        <f>K62/10.3</f>
        <v>22.33009708737864</v>
      </c>
      <c r="L61" s="34">
        <v>7.8E-2</v>
      </c>
      <c r="M61" s="35">
        <v>0.02</v>
      </c>
      <c r="N61" s="33">
        <f>N62/10.3</f>
        <v>21.359223300970871</v>
      </c>
      <c r="O61" s="34">
        <v>6.8000000000000005E-2</v>
      </c>
      <c r="P61" s="35">
        <v>0.02</v>
      </c>
      <c r="Q61" s="33">
        <f>Q62/10.3</f>
        <v>26.213592233009706</v>
      </c>
      <c r="R61" s="34">
        <v>0.08</v>
      </c>
      <c r="S61" s="35">
        <v>0.02</v>
      </c>
      <c r="T61" s="33">
        <f>T62/10.3</f>
        <v>20.388349514563107</v>
      </c>
      <c r="U61" s="34">
        <v>0.08</v>
      </c>
      <c r="V61" s="35">
        <v>0.02</v>
      </c>
    </row>
    <row r="62" spans="1:66" ht="17.25" thickBot="1" x14ac:dyDescent="0.3">
      <c r="A62" s="1397"/>
      <c r="B62" s="1398"/>
      <c r="C62" s="1388"/>
      <c r="D62" s="1399"/>
      <c r="E62" s="1400"/>
      <c r="F62" s="313" t="s">
        <v>39</v>
      </c>
      <c r="G62" s="314"/>
      <c r="H62" s="87">
        <v>210</v>
      </c>
      <c r="I62" s="88">
        <v>0.02</v>
      </c>
      <c r="J62" s="89">
        <v>0.03</v>
      </c>
      <c r="K62" s="87">
        <v>230</v>
      </c>
      <c r="L62" s="88">
        <v>1.2E-2</v>
      </c>
      <c r="M62" s="89">
        <v>0.03</v>
      </c>
      <c r="N62" s="87">
        <v>220</v>
      </c>
      <c r="O62" s="88">
        <v>0.02</v>
      </c>
      <c r="P62" s="89">
        <v>0.03</v>
      </c>
      <c r="Q62" s="87">
        <v>270</v>
      </c>
      <c r="R62" s="88">
        <v>0.02</v>
      </c>
      <c r="S62" s="89">
        <v>0.03</v>
      </c>
      <c r="T62" s="87">
        <v>210</v>
      </c>
      <c r="U62" s="88">
        <v>0.02</v>
      </c>
      <c r="V62" s="89">
        <v>0.03</v>
      </c>
    </row>
    <row r="63" spans="1:66" ht="17.25" thickBot="1" x14ac:dyDescent="0.3">
      <c r="A63" s="1397"/>
      <c r="B63" s="1398"/>
      <c r="C63" s="1388"/>
      <c r="D63" s="315" t="s">
        <v>40</v>
      </c>
      <c r="E63" s="316"/>
      <c r="F63" s="316"/>
      <c r="G63" s="317"/>
      <c r="H63" s="52"/>
      <c r="I63" s="53">
        <v>3</v>
      </c>
      <c r="J63" s="54"/>
      <c r="K63" s="52"/>
      <c r="L63" s="53">
        <v>3</v>
      </c>
      <c r="M63" s="54"/>
      <c r="N63" s="52"/>
      <c r="O63" s="53">
        <v>3</v>
      </c>
      <c r="P63" s="54"/>
      <c r="Q63" s="52"/>
      <c r="R63" s="53">
        <v>3</v>
      </c>
      <c r="S63" s="54"/>
      <c r="T63" s="52"/>
      <c r="U63" s="53">
        <v>3</v>
      </c>
      <c r="V63" s="54"/>
    </row>
    <row r="64" spans="1:66" x14ac:dyDescent="0.25">
      <c r="A64" s="1397"/>
      <c r="B64" s="1398"/>
      <c r="C64" s="1388"/>
      <c r="D64" s="1401" t="s">
        <v>41</v>
      </c>
      <c r="E64" s="1402"/>
      <c r="F64" s="318" t="s">
        <v>36</v>
      </c>
      <c r="G64" s="319"/>
      <c r="H64" s="320"/>
      <c r="I64" s="321">
        <v>121</v>
      </c>
      <c r="J64" s="322"/>
      <c r="K64" s="320"/>
      <c r="L64" s="321">
        <v>121</v>
      </c>
      <c r="M64" s="322"/>
      <c r="N64" s="320"/>
      <c r="O64" s="321">
        <v>121</v>
      </c>
      <c r="P64" s="322"/>
      <c r="Q64" s="320"/>
      <c r="R64" s="321">
        <v>121</v>
      </c>
      <c r="S64" s="322"/>
      <c r="T64" s="320"/>
      <c r="U64" s="321">
        <v>121</v>
      </c>
      <c r="V64" s="322"/>
    </row>
    <row r="65" spans="1:22" ht="17.25" thickBot="1" x14ac:dyDescent="0.3">
      <c r="A65" s="1397"/>
      <c r="B65" s="1398"/>
      <c r="C65" s="1388"/>
      <c r="D65" s="1403"/>
      <c r="E65" s="1404"/>
      <c r="F65" s="313" t="s">
        <v>39</v>
      </c>
      <c r="G65" s="324"/>
      <c r="H65" s="325"/>
      <c r="I65" s="326">
        <v>10.3</v>
      </c>
      <c r="J65" s="327"/>
      <c r="K65" s="325"/>
      <c r="L65" s="326">
        <v>10.3</v>
      </c>
      <c r="M65" s="327"/>
      <c r="N65" s="325"/>
      <c r="O65" s="326">
        <v>10.3</v>
      </c>
      <c r="P65" s="327"/>
      <c r="Q65" s="325"/>
      <c r="R65" s="326">
        <v>10.3</v>
      </c>
      <c r="S65" s="327"/>
      <c r="T65" s="325"/>
      <c r="U65" s="326">
        <v>10.3</v>
      </c>
      <c r="V65" s="327"/>
    </row>
    <row r="66" spans="1:22" ht="17.25" thickBot="1" x14ac:dyDescent="0.3">
      <c r="A66" s="1399"/>
      <c r="B66" s="1400"/>
      <c r="C66" s="1389"/>
      <c r="D66" s="315" t="s">
        <v>43</v>
      </c>
      <c r="E66" s="316"/>
      <c r="F66" s="316"/>
      <c r="G66" s="317"/>
      <c r="H66" s="328"/>
      <c r="I66" s="329"/>
      <c r="J66" s="330"/>
      <c r="K66" s="328"/>
      <c r="L66" s="329"/>
      <c r="M66" s="330"/>
      <c r="N66" s="328"/>
      <c r="O66" s="329"/>
      <c r="P66" s="330"/>
      <c r="Q66" s="328"/>
      <c r="R66" s="329"/>
      <c r="S66" s="330"/>
      <c r="T66" s="328"/>
      <c r="U66" s="329"/>
      <c r="V66" s="330"/>
    </row>
    <row r="67" spans="1:22" x14ac:dyDescent="0.25">
      <c r="A67" s="1395" t="s">
        <v>44</v>
      </c>
      <c r="B67" s="1396"/>
      <c r="C67" s="1387">
        <v>16</v>
      </c>
      <c r="D67" s="1395" t="s">
        <v>37</v>
      </c>
      <c r="E67" s="1396"/>
      <c r="F67" s="311" t="s">
        <v>36</v>
      </c>
      <c r="G67" s="312"/>
      <c r="H67" s="33">
        <f>H68/10.3</f>
        <v>14.563106796116504</v>
      </c>
      <c r="I67" s="34">
        <v>0.09</v>
      </c>
      <c r="J67" s="35">
        <v>9.7000000000000003E-3</v>
      </c>
      <c r="K67" s="33">
        <f>K68/10.3</f>
        <v>14.563106796116504</v>
      </c>
      <c r="L67" s="34">
        <v>0.06</v>
      </c>
      <c r="M67" s="35">
        <v>9.7000000000000003E-3</v>
      </c>
      <c r="N67" s="33">
        <f>N68/10.3</f>
        <v>18.44660194174757</v>
      </c>
      <c r="O67" s="34">
        <v>0.06</v>
      </c>
      <c r="P67" s="35">
        <v>9.7000000000000003E-3</v>
      </c>
      <c r="Q67" s="33">
        <f>Q68/10.3</f>
        <v>19.417475728155338</v>
      </c>
      <c r="R67" s="34">
        <v>5.6000000000000001E-2</v>
      </c>
      <c r="S67" s="35">
        <v>9.7000000000000003E-3</v>
      </c>
      <c r="T67" s="33">
        <f>T68/10.3</f>
        <v>21.359223300970871</v>
      </c>
      <c r="U67" s="34">
        <v>0.06</v>
      </c>
      <c r="V67" s="35">
        <v>9.7000000000000003E-3</v>
      </c>
    </row>
    <row r="68" spans="1:22" ht="17.25" thickBot="1" x14ac:dyDescent="0.3">
      <c r="A68" s="1397"/>
      <c r="B68" s="1398"/>
      <c r="C68" s="1388"/>
      <c r="D68" s="1399"/>
      <c r="E68" s="1400"/>
      <c r="F68" s="313" t="s">
        <v>39</v>
      </c>
      <c r="G68" s="314"/>
      <c r="H68" s="87">
        <v>150</v>
      </c>
      <c r="I68" s="88">
        <v>0.04</v>
      </c>
      <c r="J68" s="89">
        <v>0.01</v>
      </c>
      <c r="K68" s="87">
        <v>150</v>
      </c>
      <c r="L68" s="88">
        <v>0.04</v>
      </c>
      <c r="M68" s="89">
        <v>0.01</v>
      </c>
      <c r="N68" s="87">
        <v>190</v>
      </c>
      <c r="O68" s="88">
        <v>3.4000000000000002E-2</v>
      </c>
      <c r="P68" s="89">
        <v>0.01</v>
      </c>
      <c r="Q68" s="87">
        <v>200</v>
      </c>
      <c r="R68" s="88">
        <v>0.04</v>
      </c>
      <c r="S68" s="89">
        <v>2.1000000000000001E-2</v>
      </c>
      <c r="T68" s="87">
        <v>220</v>
      </c>
      <c r="U68" s="88">
        <v>0.04</v>
      </c>
      <c r="V68" s="89">
        <v>0.01</v>
      </c>
    </row>
    <row r="69" spans="1:22" ht="17.25" thickBot="1" x14ac:dyDescent="0.3">
      <c r="A69" s="1397"/>
      <c r="B69" s="1398"/>
      <c r="C69" s="1388"/>
      <c r="D69" s="315" t="s">
        <v>40</v>
      </c>
      <c r="E69" s="316"/>
      <c r="F69" s="316"/>
      <c r="G69" s="317"/>
      <c r="H69" s="52"/>
      <c r="I69" s="53">
        <v>3</v>
      </c>
      <c r="J69" s="54"/>
      <c r="K69" s="52"/>
      <c r="L69" s="53">
        <v>3</v>
      </c>
      <c r="M69" s="54"/>
      <c r="N69" s="52"/>
      <c r="O69" s="53">
        <v>3</v>
      </c>
      <c r="P69" s="54"/>
      <c r="Q69" s="52"/>
      <c r="R69" s="53">
        <v>3</v>
      </c>
      <c r="S69" s="54"/>
      <c r="T69" s="52"/>
      <c r="U69" s="53">
        <v>3</v>
      </c>
      <c r="V69" s="54"/>
    </row>
    <row r="70" spans="1:22" x14ac:dyDescent="0.25">
      <c r="A70" s="1397"/>
      <c r="B70" s="1398"/>
      <c r="C70" s="1388"/>
      <c r="D70" s="1401" t="s">
        <v>41</v>
      </c>
      <c r="E70" s="1402"/>
      <c r="F70" s="318" t="s">
        <v>36</v>
      </c>
      <c r="G70" s="331"/>
      <c r="H70" s="320"/>
      <c r="I70" s="321">
        <v>119</v>
      </c>
      <c r="J70" s="322"/>
      <c r="K70" s="320"/>
      <c r="L70" s="321">
        <v>119</v>
      </c>
      <c r="M70" s="322"/>
      <c r="N70" s="320"/>
      <c r="O70" s="321">
        <v>119</v>
      </c>
      <c r="P70" s="322"/>
      <c r="Q70" s="320"/>
      <c r="R70" s="321">
        <v>119</v>
      </c>
      <c r="S70" s="322"/>
      <c r="T70" s="320"/>
      <c r="U70" s="321">
        <v>119</v>
      </c>
      <c r="V70" s="322"/>
    </row>
    <row r="71" spans="1:22" ht="17.25" thickBot="1" x14ac:dyDescent="0.3">
      <c r="A71" s="1397"/>
      <c r="B71" s="1398"/>
      <c r="C71" s="1388"/>
      <c r="D71" s="1403"/>
      <c r="E71" s="1404"/>
      <c r="F71" s="313" t="s">
        <v>39</v>
      </c>
      <c r="G71" s="332"/>
      <c r="H71" s="325"/>
      <c r="I71" s="326">
        <v>10.3</v>
      </c>
      <c r="J71" s="327"/>
      <c r="K71" s="325"/>
      <c r="L71" s="326">
        <v>10.3</v>
      </c>
      <c r="M71" s="327"/>
      <c r="N71" s="325"/>
      <c r="O71" s="326">
        <v>10.3</v>
      </c>
      <c r="P71" s="327"/>
      <c r="Q71" s="325"/>
      <c r="R71" s="326">
        <v>10.3</v>
      </c>
      <c r="S71" s="327"/>
      <c r="T71" s="325"/>
      <c r="U71" s="326">
        <v>10.3</v>
      </c>
      <c r="V71" s="327"/>
    </row>
    <row r="72" spans="1:22" ht="17.25" thickBot="1" x14ac:dyDescent="0.3">
      <c r="A72" s="1399"/>
      <c r="B72" s="1400"/>
      <c r="C72" s="1389"/>
      <c r="D72" s="311" t="s">
        <v>43</v>
      </c>
      <c r="E72" s="333"/>
      <c r="F72" s="333"/>
      <c r="G72" s="312"/>
      <c r="H72" s="334"/>
      <c r="I72" s="335"/>
      <c r="J72" s="336"/>
      <c r="K72" s="334"/>
      <c r="L72" s="335"/>
      <c r="M72" s="336"/>
      <c r="N72" s="334"/>
      <c r="O72" s="335"/>
      <c r="P72" s="336"/>
      <c r="Q72" s="334"/>
      <c r="R72" s="335"/>
      <c r="S72" s="336"/>
      <c r="T72" s="334"/>
      <c r="U72" s="335"/>
      <c r="V72" s="336"/>
    </row>
    <row r="73" spans="1:22" ht="17.25" thickBot="1" x14ac:dyDescent="0.3">
      <c r="A73" s="1390" t="s">
        <v>45</v>
      </c>
      <c r="B73" s="1391"/>
      <c r="C73" s="337">
        <v>6.3E-2</v>
      </c>
      <c r="D73" s="1390" t="s">
        <v>37</v>
      </c>
      <c r="E73" s="1391"/>
      <c r="F73" s="82" t="s">
        <v>46</v>
      </c>
      <c r="G73" s="338"/>
      <c r="H73" s="467">
        <v>1</v>
      </c>
      <c r="I73" s="468">
        <v>4.8000000000000001E-2</v>
      </c>
      <c r="J73" s="469">
        <v>4.2500000000000003E-2</v>
      </c>
      <c r="K73" s="467">
        <v>3</v>
      </c>
      <c r="L73" s="468">
        <v>4.8000000000000001E-2</v>
      </c>
      <c r="M73" s="469">
        <v>4.2500000000000003E-2</v>
      </c>
      <c r="N73" s="467">
        <v>3</v>
      </c>
      <c r="O73" s="468">
        <v>4.58E-2</v>
      </c>
      <c r="P73" s="469">
        <v>3.4250000000000003E-2</v>
      </c>
      <c r="Q73" s="467">
        <v>9</v>
      </c>
      <c r="R73" s="468">
        <v>4.8000000000000001E-2</v>
      </c>
      <c r="S73" s="469">
        <v>4.2500000000000003E-2</v>
      </c>
      <c r="T73" s="467">
        <v>1</v>
      </c>
      <c r="U73" s="468">
        <v>4.8000000000000001E-2</v>
      </c>
      <c r="V73" s="469">
        <v>4.2500000000000003E-2</v>
      </c>
    </row>
    <row r="74" spans="1:22" ht="17.25" thickBot="1" x14ac:dyDescent="0.3">
      <c r="A74" s="1392" t="s">
        <v>47</v>
      </c>
      <c r="B74" s="1393"/>
      <c r="C74" s="340">
        <v>6.3E-2</v>
      </c>
      <c r="D74" s="1392" t="s">
        <v>37</v>
      </c>
      <c r="E74" s="1393"/>
      <c r="F74" s="85" t="s">
        <v>46</v>
      </c>
      <c r="G74" s="341"/>
      <c r="H74" s="467">
        <v>1</v>
      </c>
      <c r="I74" s="468">
        <v>6.0000000000000001E-3</v>
      </c>
      <c r="J74" s="469">
        <v>0.02</v>
      </c>
      <c r="K74" s="467">
        <v>1</v>
      </c>
      <c r="L74" s="468">
        <v>6.0000000000000001E-3</v>
      </c>
      <c r="M74" s="469">
        <v>0.02</v>
      </c>
      <c r="N74" s="467">
        <v>1</v>
      </c>
      <c r="O74" s="468">
        <v>6.0000000000000001E-3</v>
      </c>
      <c r="P74" s="469">
        <v>0.02</v>
      </c>
      <c r="Q74" s="467">
        <v>1</v>
      </c>
      <c r="R74" s="468">
        <v>6.0000000000000001E-3</v>
      </c>
      <c r="S74" s="469">
        <v>0.02</v>
      </c>
      <c r="T74" s="467">
        <v>1</v>
      </c>
      <c r="U74" s="468">
        <v>6.0000000000000001E-3</v>
      </c>
      <c r="V74" s="469">
        <v>0.02</v>
      </c>
    </row>
    <row r="75" spans="1:22" x14ac:dyDescent="0.25">
      <c r="A75" s="342"/>
      <c r="B75" s="305"/>
      <c r="C75" s="305"/>
      <c r="D75" s="342"/>
      <c r="E75" s="305"/>
      <c r="F75" s="343" t="s">
        <v>36</v>
      </c>
      <c r="G75" s="324"/>
      <c r="H75" s="33">
        <f t="shared" ref="H75:V76" si="3">H61+H67</f>
        <v>34.95145631067961</v>
      </c>
      <c r="I75" s="34">
        <f t="shared" si="3"/>
        <v>0.16999999999999998</v>
      </c>
      <c r="J75" s="35">
        <f t="shared" si="3"/>
        <v>2.9700000000000001E-2</v>
      </c>
      <c r="K75" s="33">
        <f t="shared" si="3"/>
        <v>36.893203883495147</v>
      </c>
      <c r="L75" s="34">
        <f t="shared" si="3"/>
        <v>0.13800000000000001</v>
      </c>
      <c r="M75" s="35">
        <f t="shared" si="3"/>
        <v>2.9700000000000001E-2</v>
      </c>
      <c r="N75" s="33">
        <f t="shared" si="3"/>
        <v>39.805825242718441</v>
      </c>
      <c r="O75" s="34">
        <f t="shared" si="3"/>
        <v>0.128</v>
      </c>
      <c r="P75" s="35">
        <f t="shared" si="3"/>
        <v>2.9700000000000001E-2</v>
      </c>
      <c r="Q75" s="33">
        <f t="shared" si="3"/>
        <v>45.631067961165044</v>
      </c>
      <c r="R75" s="34">
        <f t="shared" si="3"/>
        <v>0.13600000000000001</v>
      </c>
      <c r="S75" s="35">
        <f t="shared" si="3"/>
        <v>2.9700000000000001E-2</v>
      </c>
      <c r="T75" s="33">
        <f t="shared" si="3"/>
        <v>41.747572815533978</v>
      </c>
      <c r="U75" s="34">
        <f t="shared" si="3"/>
        <v>0.14000000000000001</v>
      </c>
      <c r="V75" s="35">
        <f t="shared" si="3"/>
        <v>2.9700000000000001E-2</v>
      </c>
    </row>
    <row r="76" spans="1:22" ht="17.25" thickBot="1" x14ac:dyDescent="0.3">
      <c r="A76" s="342"/>
      <c r="B76" s="305"/>
      <c r="C76" s="305"/>
      <c r="D76" s="342"/>
      <c r="E76" s="305"/>
      <c r="F76" s="313" t="s">
        <v>39</v>
      </c>
      <c r="G76" s="314"/>
      <c r="H76" s="87">
        <f t="shared" si="3"/>
        <v>360</v>
      </c>
      <c r="I76" s="88">
        <f t="shared" si="3"/>
        <v>0.06</v>
      </c>
      <c r="J76" s="89">
        <f t="shared" si="3"/>
        <v>0.04</v>
      </c>
      <c r="K76" s="87">
        <f t="shared" si="3"/>
        <v>380</v>
      </c>
      <c r="L76" s="88">
        <f t="shared" si="3"/>
        <v>5.2000000000000005E-2</v>
      </c>
      <c r="M76" s="89">
        <f t="shared" si="3"/>
        <v>0.04</v>
      </c>
      <c r="N76" s="87">
        <f t="shared" si="3"/>
        <v>410</v>
      </c>
      <c r="O76" s="88">
        <f t="shared" si="3"/>
        <v>5.4000000000000006E-2</v>
      </c>
      <c r="P76" s="89">
        <f t="shared" si="3"/>
        <v>0.04</v>
      </c>
      <c r="Q76" s="87">
        <f t="shared" si="3"/>
        <v>470</v>
      </c>
      <c r="R76" s="88">
        <f t="shared" si="3"/>
        <v>0.06</v>
      </c>
      <c r="S76" s="89">
        <f t="shared" si="3"/>
        <v>5.1000000000000004E-2</v>
      </c>
      <c r="T76" s="87">
        <f t="shared" si="3"/>
        <v>430</v>
      </c>
      <c r="U76" s="88">
        <f t="shared" si="3"/>
        <v>0.06</v>
      </c>
      <c r="V76" s="89">
        <f t="shared" si="3"/>
        <v>0.04</v>
      </c>
    </row>
    <row r="77" spans="1:22" x14ac:dyDescent="0.25">
      <c r="A77" s="344"/>
      <c r="B77" s="333"/>
      <c r="C77" s="345"/>
      <c r="D77" s="344"/>
      <c r="E77" s="1421"/>
      <c r="F77" s="1421"/>
      <c r="G77" s="312"/>
      <c r="H77" s="311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12"/>
    </row>
    <row r="78" spans="1:22" x14ac:dyDescent="0.25">
      <c r="A78" s="346" t="s">
        <v>50</v>
      </c>
      <c r="B78" s="305"/>
      <c r="C78" s="347">
        <v>0.67764879525210509</v>
      </c>
      <c r="D78" s="346" t="s">
        <v>51</v>
      </c>
      <c r="E78" s="1422">
        <v>1.0852017937219733</v>
      </c>
      <c r="F78" s="1422"/>
      <c r="G78" s="348"/>
      <c r="H78" s="342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48"/>
    </row>
    <row r="79" spans="1:22" ht="17.25" thickBot="1" x14ac:dyDescent="0.3">
      <c r="A79" s="349"/>
      <c r="B79" s="86"/>
      <c r="C79" s="350"/>
      <c r="D79" s="349"/>
      <c r="E79" s="1423"/>
      <c r="F79" s="1423"/>
      <c r="G79" s="341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341"/>
    </row>
    <row r="80" spans="1:22" x14ac:dyDescent="0.25">
      <c r="A80" s="1424" t="s">
        <v>62</v>
      </c>
      <c r="B80" s="1425"/>
      <c r="C80" s="1426"/>
      <c r="D80" s="1427" t="s">
        <v>98</v>
      </c>
      <c r="E80" s="1428"/>
      <c r="F80" s="1429" t="s">
        <v>99</v>
      </c>
      <c r="G80" s="1430"/>
      <c r="H80" s="1381" t="s">
        <v>89</v>
      </c>
      <c r="I80" s="1382"/>
      <c r="J80" s="1382"/>
      <c r="K80" s="1381" t="s">
        <v>90</v>
      </c>
      <c r="L80" s="1382"/>
      <c r="M80" s="1382"/>
      <c r="N80" s="1381" t="s">
        <v>91</v>
      </c>
      <c r="O80" s="1382"/>
      <c r="P80" s="1382"/>
      <c r="Q80" s="1381" t="s">
        <v>92</v>
      </c>
      <c r="R80" s="1382"/>
      <c r="S80" s="1382"/>
      <c r="T80" s="1381" t="s">
        <v>93</v>
      </c>
      <c r="U80" s="1382"/>
      <c r="V80" s="1385"/>
    </row>
    <row r="81" spans="1:22" ht="17.25" thickBot="1" x14ac:dyDescent="0.3">
      <c r="A81" s="1418" t="s">
        <v>63</v>
      </c>
      <c r="B81" s="1419"/>
      <c r="C81" s="1420"/>
      <c r="D81" s="351" t="s">
        <v>100</v>
      </c>
      <c r="E81" s="352" t="s">
        <v>101</v>
      </c>
      <c r="F81" s="352" t="s">
        <v>100</v>
      </c>
      <c r="G81" s="353" t="s">
        <v>101</v>
      </c>
      <c r="H81" s="1383"/>
      <c r="I81" s="1384"/>
      <c r="J81" s="1384"/>
      <c r="K81" s="1383"/>
      <c r="L81" s="1384"/>
      <c r="M81" s="1384"/>
      <c r="N81" s="1383"/>
      <c r="O81" s="1384"/>
      <c r="P81" s="1384"/>
      <c r="Q81" s="1383"/>
      <c r="R81" s="1384"/>
      <c r="S81" s="1384"/>
      <c r="T81" s="1383"/>
      <c r="U81" s="1384"/>
      <c r="V81" s="1386"/>
    </row>
    <row r="82" spans="1:22" x14ac:dyDescent="0.25">
      <c r="A82" s="354">
        <v>1</v>
      </c>
      <c r="B82" s="355" t="s">
        <v>102</v>
      </c>
      <c r="C82" s="356"/>
      <c r="D82" s="357"/>
      <c r="E82" s="358"/>
      <c r="F82" s="34"/>
      <c r="G82" s="359"/>
      <c r="H82" s="360">
        <f>SQRT(I82^2+J82^2)*1000/(1.73*I65)</f>
        <v>4.8519921764221303</v>
      </c>
      <c r="I82" s="117">
        <v>8.6410000000000001E-2</v>
      </c>
      <c r="J82" s="118">
        <v>2.8700000000000002E-3</v>
      </c>
      <c r="K82" s="360">
        <f>SQRT(L82^2+M82^2)*1000/(1.73*L65)</f>
        <v>3.9413973397875037</v>
      </c>
      <c r="L82" s="117">
        <v>6.4100000000000004E-2</v>
      </c>
      <c r="M82" s="118">
        <v>2.87E-2</v>
      </c>
      <c r="N82" s="360">
        <f>SQRT(O82^2+P82^2)*1000/(1.73*O65)</f>
        <v>4.0781709038030058</v>
      </c>
      <c r="O82" s="117">
        <v>6.4810000000000006E-2</v>
      </c>
      <c r="P82" s="118">
        <v>3.2870000000000003E-2</v>
      </c>
      <c r="Q82" s="360">
        <f>SQRT(R82^2+S82^2)*1000/(1.73*R65)</f>
        <v>3.2470693175556709</v>
      </c>
      <c r="R82" s="117">
        <v>5.6410000000000002E-2</v>
      </c>
      <c r="S82" s="118">
        <v>1.2869999999999999E-2</v>
      </c>
      <c r="T82" s="360">
        <f>SQRT(U82^2+V82^2)*1000/(1.73*U65)</f>
        <v>4.8519921764221303</v>
      </c>
      <c r="U82" s="117">
        <v>8.6410000000000001E-2</v>
      </c>
      <c r="V82" s="118">
        <v>2.8700000000000002E-3</v>
      </c>
    </row>
    <row r="83" spans="1:22" x14ac:dyDescent="0.25">
      <c r="A83" s="361">
        <v>2</v>
      </c>
      <c r="B83" s="362" t="s">
        <v>103</v>
      </c>
      <c r="C83" s="363"/>
      <c r="D83" s="364"/>
      <c r="E83" s="365"/>
      <c r="F83" s="40"/>
      <c r="G83" s="366"/>
      <c r="H83" s="367">
        <f>SQRT(I83^2+J83^2)*1000/(1.73*I71)</f>
        <v>1.7352740868408174</v>
      </c>
      <c r="I83" s="127">
        <v>1.333E-2</v>
      </c>
      <c r="J83" s="128">
        <v>2.7900000000000001E-2</v>
      </c>
      <c r="K83" s="367">
        <f>SQRT(L83^2+M83^2)*1000/(1.73*L71)</f>
        <v>4.811240780177509</v>
      </c>
      <c r="L83" s="127">
        <v>3.3300000000000003E-2</v>
      </c>
      <c r="M83" s="128">
        <v>7.9000000000000001E-2</v>
      </c>
      <c r="N83" s="367">
        <f>SQRT(O83^2+P83^2)*1000/(1.73*O71)</f>
        <v>4.8560713363955159</v>
      </c>
      <c r="O83" s="127">
        <v>4.333E-2</v>
      </c>
      <c r="P83" s="128">
        <v>7.4899999999999994E-2</v>
      </c>
      <c r="Q83" s="367">
        <f>SQRT(R83^2+S83^2)*1000/(1.73*R71)</f>
        <v>4.0584791478041229</v>
      </c>
      <c r="R83" s="127">
        <v>4.333E-2</v>
      </c>
      <c r="S83" s="128">
        <v>5.79E-2</v>
      </c>
      <c r="T83" s="367">
        <f>SQRT(U83^2+V83^2)*1000/(1.73*U71)</f>
        <v>1.7352740868408174</v>
      </c>
      <c r="U83" s="127">
        <v>1.333E-2</v>
      </c>
      <c r="V83" s="128">
        <v>2.7900000000000001E-2</v>
      </c>
    </row>
    <row r="84" spans="1:22" x14ac:dyDescent="0.25">
      <c r="A84" s="361">
        <v>3</v>
      </c>
      <c r="B84" s="362" t="s">
        <v>104</v>
      </c>
      <c r="C84" s="363"/>
      <c r="D84" s="364"/>
      <c r="E84" s="365"/>
      <c r="F84" s="40"/>
      <c r="G84" s="366"/>
      <c r="H84" s="367">
        <v>15</v>
      </c>
      <c r="I84" s="368">
        <v>0.05</v>
      </c>
      <c r="J84" s="369">
        <v>0.01</v>
      </c>
      <c r="K84" s="367">
        <v>20</v>
      </c>
      <c r="L84" s="127">
        <v>0.12</v>
      </c>
      <c r="M84" s="128">
        <v>1.4999999999999999E-2</v>
      </c>
      <c r="N84" s="367">
        <v>18</v>
      </c>
      <c r="O84" s="368">
        <v>0.123</v>
      </c>
      <c r="P84" s="369">
        <v>0.01</v>
      </c>
      <c r="Q84" s="367">
        <v>10</v>
      </c>
      <c r="R84" s="368">
        <v>0.17</v>
      </c>
      <c r="S84" s="369">
        <v>0.05</v>
      </c>
      <c r="T84" s="367">
        <v>15</v>
      </c>
      <c r="U84" s="368">
        <v>0.05</v>
      </c>
      <c r="V84" s="369">
        <v>0.01</v>
      </c>
    </row>
    <row r="85" spans="1:22" x14ac:dyDescent="0.25">
      <c r="A85" s="361">
        <v>4</v>
      </c>
      <c r="B85" s="362" t="s">
        <v>105</v>
      </c>
      <c r="C85" s="363"/>
      <c r="D85" s="364"/>
      <c r="E85" s="365"/>
      <c r="F85" s="40"/>
      <c r="G85" s="366"/>
      <c r="H85" s="367">
        <v>7</v>
      </c>
      <c r="I85" s="127">
        <v>7.5800000000000006E-2</v>
      </c>
      <c r="J85" s="128">
        <v>2.18E-2</v>
      </c>
      <c r="K85" s="367">
        <v>3</v>
      </c>
      <c r="L85" s="127">
        <v>5.8000000000000003E-2</v>
      </c>
      <c r="M85" s="128">
        <v>1.7999999999999999E-2</v>
      </c>
      <c r="N85" s="367">
        <v>4</v>
      </c>
      <c r="O85" s="127">
        <v>5.8000000000000003E-2</v>
      </c>
      <c r="P85" s="128">
        <v>1.7999999999999999E-2</v>
      </c>
      <c r="Q85" s="367">
        <v>9</v>
      </c>
      <c r="R85" s="127">
        <v>5.9799999999999999E-2</v>
      </c>
      <c r="S85" s="128">
        <v>3.1800000000000002E-2</v>
      </c>
      <c r="T85" s="367">
        <v>7</v>
      </c>
      <c r="U85" s="127">
        <v>7.5800000000000006E-2</v>
      </c>
      <c r="V85" s="128">
        <v>2.18E-2</v>
      </c>
    </row>
    <row r="86" spans="1:22" x14ac:dyDescent="0.25">
      <c r="A86" s="361">
        <v>5</v>
      </c>
      <c r="B86" s="362" t="s">
        <v>106</v>
      </c>
      <c r="C86" s="363"/>
      <c r="D86" s="364"/>
      <c r="E86" s="365"/>
      <c r="F86" s="40"/>
      <c r="G86" s="366"/>
      <c r="H86" s="367">
        <v>12</v>
      </c>
      <c r="I86" s="127">
        <v>0.10199999999999999</v>
      </c>
      <c r="J86" s="128">
        <v>0.01</v>
      </c>
      <c r="K86" s="367">
        <v>10</v>
      </c>
      <c r="L86" s="127">
        <v>0.10199999999999999</v>
      </c>
      <c r="M86" s="128">
        <v>0.01</v>
      </c>
      <c r="N86" s="367">
        <v>15</v>
      </c>
      <c r="O86" s="127">
        <v>0.10199999999999999</v>
      </c>
      <c r="P86" s="128">
        <v>0.01</v>
      </c>
      <c r="Q86" s="367">
        <v>11</v>
      </c>
      <c r="R86" s="127">
        <v>0.10199999999999999</v>
      </c>
      <c r="S86" s="128">
        <v>0.01</v>
      </c>
      <c r="T86" s="367">
        <v>12</v>
      </c>
      <c r="U86" s="127">
        <v>0.10199999999999999</v>
      </c>
      <c r="V86" s="128">
        <v>0.01</v>
      </c>
    </row>
    <row r="87" spans="1:22" x14ac:dyDescent="0.25">
      <c r="A87" s="361">
        <v>6</v>
      </c>
      <c r="B87" s="362" t="s">
        <v>107</v>
      </c>
      <c r="C87" s="363"/>
      <c r="D87" s="364"/>
      <c r="E87" s="365"/>
      <c r="F87" s="40"/>
      <c r="G87" s="366"/>
      <c r="H87" s="367">
        <v>90</v>
      </c>
      <c r="I87" s="127">
        <v>0.15</v>
      </c>
      <c r="J87" s="128">
        <v>0.04</v>
      </c>
      <c r="K87" s="367">
        <v>90</v>
      </c>
      <c r="L87" s="127">
        <v>0.15</v>
      </c>
      <c r="M87" s="128">
        <v>0.04</v>
      </c>
      <c r="N87" s="367">
        <v>90</v>
      </c>
      <c r="O87" s="127">
        <v>0.15</v>
      </c>
      <c r="P87" s="128">
        <v>0.04</v>
      </c>
      <c r="Q87" s="367">
        <v>90</v>
      </c>
      <c r="R87" s="127">
        <v>0.15</v>
      </c>
      <c r="S87" s="128">
        <v>0.04</v>
      </c>
      <c r="T87" s="367">
        <v>90</v>
      </c>
      <c r="U87" s="127">
        <v>0.15</v>
      </c>
      <c r="V87" s="128">
        <v>0.04</v>
      </c>
    </row>
    <row r="88" spans="1:22" x14ac:dyDescent="0.25">
      <c r="A88" s="361">
        <v>7</v>
      </c>
      <c r="B88" s="362" t="s">
        <v>108</v>
      </c>
      <c r="C88" s="363"/>
      <c r="D88" s="364"/>
      <c r="E88" s="365"/>
      <c r="F88" s="40"/>
      <c r="G88" s="366"/>
      <c r="H88" s="367">
        <v>77</v>
      </c>
      <c r="I88" s="127">
        <v>0.121</v>
      </c>
      <c r="J88" s="128">
        <v>0.04</v>
      </c>
      <c r="K88" s="367">
        <v>100</v>
      </c>
      <c r="L88" s="127">
        <v>0.21</v>
      </c>
      <c r="M88" s="128">
        <v>0.04</v>
      </c>
      <c r="N88" s="367">
        <v>90</v>
      </c>
      <c r="O88" s="127">
        <v>0.21</v>
      </c>
      <c r="P88" s="128">
        <v>0.04</v>
      </c>
      <c r="Q88" s="367">
        <v>110</v>
      </c>
      <c r="R88" s="127">
        <v>0.23</v>
      </c>
      <c r="S88" s="128">
        <v>0.04</v>
      </c>
      <c r="T88" s="367">
        <v>77</v>
      </c>
      <c r="U88" s="127">
        <v>0.121</v>
      </c>
      <c r="V88" s="128">
        <v>0.04</v>
      </c>
    </row>
    <row r="89" spans="1:22" x14ac:dyDescent="0.25">
      <c r="A89" s="361">
        <v>8</v>
      </c>
      <c r="B89" s="362" t="s">
        <v>109</v>
      </c>
      <c r="C89" s="363"/>
      <c r="D89" s="364"/>
      <c r="E89" s="365"/>
      <c r="F89" s="40"/>
      <c r="G89" s="366"/>
      <c r="H89" s="367">
        <v>63</v>
      </c>
      <c r="I89" s="127">
        <v>0.15</v>
      </c>
      <c r="J89" s="128">
        <v>0.04</v>
      </c>
      <c r="K89" s="367">
        <v>70</v>
      </c>
      <c r="L89" s="127">
        <v>0.15</v>
      </c>
      <c r="M89" s="128">
        <v>0.04</v>
      </c>
      <c r="N89" s="367">
        <v>60</v>
      </c>
      <c r="O89" s="127">
        <v>0.15</v>
      </c>
      <c r="P89" s="128">
        <v>0.04</v>
      </c>
      <c r="Q89" s="367">
        <v>65</v>
      </c>
      <c r="R89" s="127">
        <v>0.15</v>
      </c>
      <c r="S89" s="128">
        <v>0.04</v>
      </c>
      <c r="T89" s="367">
        <v>63</v>
      </c>
      <c r="U89" s="127">
        <v>0.15</v>
      </c>
      <c r="V89" s="128">
        <v>0.04</v>
      </c>
    </row>
    <row r="90" spans="1:22" x14ac:dyDescent="0.25">
      <c r="A90" s="361">
        <v>9</v>
      </c>
      <c r="B90" s="362" t="s">
        <v>110</v>
      </c>
      <c r="C90" s="363"/>
      <c r="D90" s="364"/>
      <c r="E90" s="365"/>
      <c r="F90" s="40"/>
      <c r="G90" s="366"/>
      <c r="H90" s="367">
        <v>0</v>
      </c>
      <c r="I90" s="127">
        <v>0.01</v>
      </c>
      <c r="J90" s="128">
        <v>0</v>
      </c>
      <c r="K90" s="367">
        <v>0</v>
      </c>
      <c r="L90" s="127">
        <v>0.01</v>
      </c>
      <c r="M90" s="128">
        <v>0</v>
      </c>
      <c r="N90" s="367">
        <v>0</v>
      </c>
      <c r="O90" s="127">
        <v>0.01</v>
      </c>
      <c r="P90" s="128">
        <v>0</v>
      </c>
      <c r="Q90" s="367">
        <v>0</v>
      </c>
      <c r="R90" s="127">
        <v>0</v>
      </c>
      <c r="S90" s="128">
        <v>0</v>
      </c>
      <c r="T90" s="367">
        <v>0</v>
      </c>
      <c r="U90" s="127">
        <v>0.01</v>
      </c>
      <c r="V90" s="128">
        <v>0</v>
      </c>
    </row>
    <row r="91" spans="1:22" ht="17.25" thickBot="1" x14ac:dyDescent="0.3">
      <c r="A91" s="370">
        <v>10</v>
      </c>
      <c r="B91" s="371" t="s">
        <v>111</v>
      </c>
      <c r="C91" s="372"/>
      <c r="D91" s="373"/>
      <c r="E91" s="374"/>
      <c r="F91" s="44"/>
      <c r="G91" s="375"/>
      <c r="H91" s="376">
        <v>0</v>
      </c>
      <c r="I91" s="139">
        <v>0</v>
      </c>
      <c r="J91" s="140">
        <v>0</v>
      </c>
      <c r="K91" s="376">
        <v>0</v>
      </c>
      <c r="L91" s="139">
        <v>0</v>
      </c>
      <c r="M91" s="140">
        <v>0</v>
      </c>
      <c r="N91" s="376">
        <v>0</v>
      </c>
      <c r="O91" s="139">
        <v>0</v>
      </c>
      <c r="P91" s="140">
        <v>0</v>
      </c>
      <c r="Q91" s="376">
        <v>0</v>
      </c>
      <c r="R91" s="139">
        <v>0</v>
      </c>
      <c r="S91" s="140">
        <v>0</v>
      </c>
      <c r="T91" s="376">
        <v>0</v>
      </c>
      <c r="U91" s="139">
        <v>0</v>
      </c>
      <c r="V91" s="140">
        <v>0</v>
      </c>
    </row>
    <row r="92" spans="1:22" x14ac:dyDescent="0.25">
      <c r="A92" s="141" t="s">
        <v>66</v>
      </c>
      <c r="B92" s="83"/>
      <c r="C92" s="377"/>
      <c r="D92" s="378"/>
      <c r="E92" s="379"/>
      <c r="F92" s="378"/>
      <c r="G92" s="380"/>
      <c r="H92" s="381">
        <f t="shared" ref="H92:V93" si="4">H82+H84+H86+H88+H90</f>
        <v>108.85199217642213</v>
      </c>
      <c r="I92" s="117">
        <f t="shared" si="4"/>
        <v>0.36941000000000002</v>
      </c>
      <c r="J92" s="118">
        <f t="shared" si="4"/>
        <v>6.2870000000000009E-2</v>
      </c>
      <c r="K92" s="381">
        <f t="shared" si="4"/>
        <v>133.9413973397875</v>
      </c>
      <c r="L92" s="117">
        <f t="shared" si="4"/>
        <v>0.50609999999999999</v>
      </c>
      <c r="M92" s="118">
        <f t="shared" si="4"/>
        <v>9.3700000000000006E-2</v>
      </c>
      <c r="N92" s="381">
        <f t="shared" si="4"/>
        <v>127.078170903803</v>
      </c>
      <c r="O92" s="117">
        <f t="shared" si="4"/>
        <v>0.50980999999999999</v>
      </c>
      <c r="P92" s="118">
        <f t="shared" si="4"/>
        <v>9.2870000000000008E-2</v>
      </c>
      <c r="Q92" s="381">
        <f t="shared" si="4"/>
        <v>134.24706931755566</v>
      </c>
      <c r="R92" s="117">
        <f t="shared" si="4"/>
        <v>0.55840999999999996</v>
      </c>
      <c r="S92" s="118">
        <f t="shared" si="4"/>
        <v>0.11287</v>
      </c>
      <c r="T92" s="381">
        <f t="shared" si="4"/>
        <v>108.85199217642213</v>
      </c>
      <c r="U92" s="117">
        <f t="shared" si="4"/>
        <v>0.36941000000000002</v>
      </c>
      <c r="V92" s="118">
        <f t="shared" si="4"/>
        <v>6.2870000000000009E-2</v>
      </c>
    </row>
    <row r="93" spans="1:22" ht="17.25" thickBot="1" x14ac:dyDescent="0.3">
      <c r="A93" s="152" t="s">
        <v>67</v>
      </c>
      <c r="B93" s="382"/>
      <c r="C93" s="383"/>
      <c r="D93" s="384"/>
      <c r="E93" s="385"/>
      <c r="F93" s="386"/>
      <c r="G93" s="387"/>
      <c r="H93" s="388">
        <f t="shared" si="4"/>
        <v>161.73527408684083</v>
      </c>
      <c r="I93" s="389">
        <f t="shared" si="4"/>
        <v>0.38912999999999998</v>
      </c>
      <c r="J93" s="390">
        <f t="shared" si="4"/>
        <v>0.12970000000000001</v>
      </c>
      <c r="K93" s="388">
        <f t="shared" si="4"/>
        <v>167.81124078017751</v>
      </c>
      <c r="L93" s="389">
        <f t="shared" si="4"/>
        <v>0.39129999999999998</v>
      </c>
      <c r="M93" s="390">
        <f t="shared" si="4"/>
        <v>0.17700000000000002</v>
      </c>
      <c r="N93" s="388">
        <f t="shared" si="4"/>
        <v>158.85607133639553</v>
      </c>
      <c r="O93" s="389">
        <f t="shared" si="4"/>
        <v>0.40132999999999996</v>
      </c>
      <c r="P93" s="390">
        <f t="shared" si="4"/>
        <v>0.1729</v>
      </c>
      <c r="Q93" s="388">
        <f t="shared" si="4"/>
        <v>168.05847914780412</v>
      </c>
      <c r="R93" s="389">
        <f t="shared" si="4"/>
        <v>0.40312999999999999</v>
      </c>
      <c r="S93" s="390">
        <f t="shared" si="4"/>
        <v>0.16970000000000002</v>
      </c>
      <c r="T93" s="388">
        <f t="shared" si="4"/>
        <v>161.73527408684083</v>
      </c>
      <c r="U93" s="389">
        <f t="shared" si="4"/>
        <v>0.38912999999999998</v>
      </c>
      <c r="V93" s="390">
        <f t="shared" si="4"/>
        <v>0.12970000000000001</v>
      </c>
    </row>
    <row r="94" spans="1:22" ht="17.25" thickBot="1" x14ac:dyDescent="0.3">
      <c r="A94" s="162" t="s">
        <v>68</v>
      </c>
      <c r="B94" s="316"/>
      <c r="C94" s="391"/>
      <c r="D94" s="392"/>
      <c r="E94" s="393"/>
      <c r="F94" s="392"/>
      <c r="G94" s="394"/>
      <c r="H94" s="395">
        <f t="shared" ref="H94:Q94" si="5">H92+H93</f>
        <v>270.58726626326296</v>
      </c>
      <c r="I94" s="396">
        <f t="shared" si="5"/>
        <v>0.75853999999999999</v>
      </c>
      <c r="J94" s="397">
        <f t="shared" si="5"/>
        <v>0.19257000000000002</v>
      </c>
      <c r="K94" s="395">
        <f t="shared" si="5"/>
        <v>301.75263811996501</v>
      </c>
      <c r="L94" s="396">
        <f t="shared" si="5"/>
        <v>0.89739999999999998</v>
      </c>
      <c r="M94" s="397">
        <f t="shared" si="5"/>
        <v>0.27070000000000005</v>
      </c>
      <c r="N94" s="395">
        <f t="shared" si="5"/>
        <v>285.9342422401985</v>
      </c>
      <c r="O94" s="396">
        <f t="shared" si="5"/>
        <v>0.91113999999999995</v>
      </c>
      <c r="P94" s="397">
        <f>P92+P93</f>
        <v>0.26577000000000001</v>
      </c>
      <c r="Q94" s="395">
        <f t="shared" si="5"/>
        <v>302.30554846535978</v>
      </c>
      <c r="R94" s="396">
        <f>R92+R93</f>
        <v>0.96153999999999995</v>
      </c>
      <c r="S94" s="397">
        <f>S92+S93</f>
        <v>0.28256999999999999</v>
      </c>
      <c r="T94" s="395">
        <f>T92+T93</f>
        <v>270.58726626326296</v>
      </c>
      <c r="U94" s="396">
        <f>U92+U93</f>
        <v>0.75853999999999999</v>
      </c>
      <c r="V94" s="397">
        <f>V92+V93</f>
        <v>0.19257000000000002</v>
      </c>
    </row>
    <row r="95" spans="1:22" x14ac:dyDescent="0.25">
      <c r="A95" s="398"/>
      <c r="B95" s="305"/>
      <c r="C95" s="399"/>
      <c r="D95" s="400"/>
      <c r="E95" s="401"/>
      <c r="F95" s="400"/>
      <c r="G95" s="401"/>
      <c r="H95" s="402"/>
      <c r="I95" s="400"/>
      <c r="J95" s="400"/>
      <c r="K95" s="402"/>
      <c r="L95" s="400"/>
      <c r="M95" s="400"/>
      <c r="N95" s="402"/>
      <c r="O95" s="400"/>
      <c r="P95" s="400"/>
      <c r="Q95" s="402"/>
      <c r="R95" s="400"/>
      <c r="S95" s="400"/>
      <c r="T95" s="402"/>
      <c r="U95" s="400"/>
      <c r="V95" s="400"/>
    </row>
    <row r="96" spans="1:22" ht="17.25" thickBot="1" x14ac:dyDescent="0.3">
      <c r="A96" s="85"/>
      <c r="B96" s="305"/>
      <c r="C96" s="305"/>
      <c r="D96" s="305"/>
      <c r="E96" s="305"/>
      <c r="F96" s="305"/>
      <c r="G96" s="3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</row>
    <row r="97" spans="1:22" x14ac:dyDescent="0.25">
      <c r="A97" s="1387" t="s">
        <v>35</v>
      </c>
      <c r="B97" s="406" t="s">
        <v>70</v>
      </c>
      <c r="C97" s="407"/>
      <c r="D97" s="407" t="s">
        <v>71</v>
      </c>
      <c r="E97" s="407"/>
      <c r="F97" s="407"/>
      <c r="G97" s="408"/>
      <c r="H97" s="409">
        <v>1.34E-2</v>
      </c>
      <c r="I97" s="410" t="s">
        <v>72</v>
      </c>
      <c r="J97" s="411">
        <v>6.2399999999999997E-2</v>
      </c>
      <c r="K97" s="409">
        <v>1.34E-2</v>
      </c>
      <c r="L97" s="410" t="s">
        <v>72</v>
      </c>
      <c r="M97" s="411">
        <v>6.2399999999999997E-2</v>
      </c>
      <c r="N97" s="409">
        <v>1.34E-2</v>
      </c>
      <c r="O97" s="410" t="s">
        <v>72</v>
      </c>
      <c r="P97" s="411">
        <v>6.2399999999999997E-2</v>
      </c>
      <c r="Q97" s="409">
        <v>1.34E-2</v>
      </c>
      <c r="R97" s="410" t="s">
        <v>72</v>
      </c>
      <c r="S97" s="411">
        <v>6.2399999999999997E-2</v>
      </c>
      <c r="T97" s="409">
        <v>1.34E-2</v>
      </c>
      <c r="U97" s="410" t="s">
        <v>72</v>
      </c>
      <c r="V97" s="411">
        <v>6.2399999999999997E-2</v>
      </c>
    </row>
    <row r="98" spans="1:22" ht="17.25" thickBot="1" x14ac:dyDescent="0.3">
      <c r="A98" s="1388"/>
      <c r="B98" s="470" t="s">
        <v>73</v>
      </c>
      <c r="C98" s="471"/>
      <c r="D98" s="471" t="s">
        <v>74</v>
      </c>
      <c r="E98" s="471"/>
      <c r="F98" s="471"/>
      <c r="G98" s="472"/>
      <c r="H98" s="415">
        <v>3.8949218749999997E-7</v>
      </c>
      <c r="I98" s="416" t="s">
        <v>72</v>
      </c>
      <c r="J98" s="417">
        <v>8.8562500000000001E-6</v>
      </c>
      <c r="K98" s="415">
        <v>3.1279218750000003E-7</v>
      </c>
      <c r="L98" s="416" t="s">
        <v>72</v>
      </c>
      <c r="M98" s="417">
        <v>7.1122500000000004E-6</v>
      </c>
      <c r="N98" s="415">
        <v>3.8949218749999997E-7</v>
      </c>
      <c r="O98" s="416" t="s">
        <v>72</v>
      </c>
      <c r="P98" s="417">
        <v>8.8562500000000001E-6</v>
      </c>
      <c r="Q98" s="415">
        <v>3.8949218749999997E-7</v>
      </c>
      <c r="R98" s="416" t="s">
        <v>72</v>
      </c>
      <c r="S98" s="417">
        <v>8.8562500000000001E-6</v>
      </c>
      <c r="T98" s="415">
        <v>3.8949218749999997E-7</v>
      </c>
      <c r="U98" s="416" t="s">
        <v>72</v>
      </c>
      <c r="V98" s="417">
        <v>8.8562500000000001E-6</v>
      </c>
    </row>
    <row r="99" spans="1:22" x14ac:dyDescent="0.25">
      <c r="A99" s="1388"/>
      <c r="B99" s="473" t="s">
        <v>75</v>
      </c>
      <c r="C99" s="474">
        <v>13.4</v>
      </c>
      <c r="D99" s="475"/>
      <c r="E99" s="1414" t="s">
        <v>76</v>
      </c>
      <c r="F99" s="1414"/>
      <c r="G99" s="476">
        <v>62.4</v>
      </c>
      <c r="H99" s="423"/>
      <c r="I99" s="405"/>
      <c r="J99" s="426"/>
      <c r="K99" s="423"/>
      <c r="L99" s="405"/>
      <c r="M99" s="426"/>
      <c r="N99" s="423"/>
      <c r="O99" s="405"/>
      <c r="P99" s="426"/>
      <c r="Q99" s="423"/>
      <c r="R99" s="405"/>
      <c r="S99" s="426"/>
      <c r="T99" s="423"/>
      <c r="U99" s="405"/>
      <c r="V99" s="426"/>
    </row>
    <row r="100" spans="1:22" ht="17.25" thickBot="1" x14ac:dyDescent="0.3">
      <c r="A100" s="1388"/>
      <c r="B100" s="427"/>
      <c r="C100" s="428"/>
      <c r="D100" s="429"/>
      <c r="E100" s="430" t="s">
        <v>77</v>
      </c>
      <c r="F100" s="431"/>
      <c r="G100" s="477">
        <v>76.7</v>
      </c>
      <c r="H100" s="424"/>
      <c r="I100" s="424"/>
      <c r="J100" s="426"/>
      <c r="K100" s="424"/>
      <c r="L100" s="424"/>
      <c r="M100" s="426"/>
      <c r="N100" s="424"/>
      <c r="O100" s="424"/>
      <c r="P100" s="426"/>
      <c r="Q100" s="424"/>
      <c r="R100" s="424"/>
      <c r="S100" s="426"/>
      <c r="T100" s="424"/>
      <c r="U100" s="424"/>
      <c r="V100" s="426"/>
    </row>
    <row r="101" spans="1:22" ht="17.25" thickBot="1" x14ac:dyDescent="0.3">
      <c r="A101" s="1389"/>
      <c r="B101" s="1415" t="s">
        <v>83</v>
      </c>
      <c r="C101" s="1416"/>
      <c r="D101" s="1416"/>
      <c r="E101" s="1416"/>
      <c r="F101" s="1416"/>
      <c r="G101" s="1417"/>
      <c r="H101" s="434">
        <v>9.3400389492187499E-2</v>
      </c>
      <c r="I101" s="435" t="s">
        <v>72</v>
      </c>
      <c r="J101" s="436">
        <v>8.2408856249999995E-2</v>
      </c>
      <c r="K101" s="434">
        <v>9.1400312792187494E-2</v>
      </c>
      <c r="L101" s="435" t="s">
        <v>72</v>
      </c>
      <c r="M101" s="436">
        <v>8.2407112249999998E-2</v>
      </c>
      <c r="N101" s="434">
        <v>8.1400389492187503E-2</v>
      </c>
      <c r="O101" s="435" t="s">
        <v>72</v>
      </c>
      <c r="P101" s="436">
        <v>8.2408856249999995E-2</v>
      </c>
      <c r="Q101" s="434">
        <v>9.3400389492187499E-2</v>
      </c>
      <c r="R101" s="435" t="s">
        <v>72</v>
      </c>
      <c r="S101" s="436">
        <v>8.2408856249999995E-2</v>
      </c>
      <c r="T101" s="434">
        <v>9.3400389492187499E-2</v>
      </c>
      <c r="U101" s="435" t="s">
        <v>72</v>
      </c>
      <c r="V101" s="436">
        <v>8.2408856249999995E-2</v>
      </c>
    </row>
    <row r="102" spans="1:22" x14ac:dyDescent="0.25">
      <c r="A102" s="1387" t="s">
        <v>44</v>
      </c>
      <c r="B102" s="406" t="s">
        <v>70</v>
      </c>
      <c r="C102" s="407"/>
      <c r="D102" s="407" t="s">
        <v>71</v>
      </c>
      <c r="E102" s="407"/>
      <c r="F102" s="407"/>
      <c r="G102" s="407"/>
      <c r="H102" s="409">
        <v>1.9E-2</v>
      </c>
      <c r="I102" s="410" t="s">
        <v>72</v>
      </c>
      <c r="J102" s="411">
        <v>8.3839999999999998E-2</v>
      </c>
      <c r="K102" s="409">
        <v>1.9E-2</v>
      </c>
      <c r="L102" s="410" t="s">
        <v>72</v>
      </c>
      <c r="M102" s="411">
        <v>8.3839999999999998E-2</v>
      </c>
      <c r="N102" s="409">
        <v>1.9E-2</v>
      </c>
      <c r="O102" s="410" t="s">
        <v>72</v>
      </c>
      <c r="P102" s="411">
        <v>8.3839999999999998E-2</v>
      </c>
      <c r="Q102" s="409">
        <v>1.9E-2</v>
      </c>
      <c r="R102" s="410" t="s">
        <v>72</v>
      </c>
      <c r="S102" s="411">
        <v>8.3839999999999998E-2</v>
      </c>
      <c r="T102" s="409">
        <v>1.9E-2</v>
      </c>
      <c r="U102" s="410" t="s">
        <v>72</v>
      </c>
      <c r="V102" s="411">
        <v>8.3839999999999998E-2</v>
      </c>
    </row>
    <row r="103" spans="1:22" ht="17.25" thickBot="1" x14ac:dyDescent="0.3">
      <c r="A103" s="1388"/>
      <c r="B103" s="470" t="s">
        <v>73</v>
      </c>
      <c r="C103" s="471"/>
      <c r="D103" s="471" t="s">
        <v>74</v>
      </c>
      <c r="E103" s="471"/>
      <c r="F103" s="471"/>
      <c r="G103" s="446"/>
      <c r="H103" s="415">
        <v>6.1027343750000005E-7</v>
      </c>
      <c r="I103" s="416" t="s">
        <v>72</v>
      </c>
      <c r="J103" s="417">
        <v>1.1050000000000001E-5</v>
      </c>
      <c r="K103" s="415">
        <v>6.1027343750000005E-7</v>
      </c>
      <c r="L103" s="416" t="s">
        <v>72</v>
      </c>
      <c r="M103" s="417">
        <v>1.1050000000000001E-5</v>
      </c>
      <c r="N103" s="415">
        <v>4.5088437500000012E-7</v>
      </c>
      <c r="O103" s="416" t="s">
        <v>72</v>
      </c>
      <c r="P103" s="417">
        <v>8.1640000000000018E-6</v>
      </c>
      <c r="Q103" s="415">
        <v>7.3268710937500015E-7</v>
      </c>
      <c r="R103" s="416" t="s">
        <v>72</v>
      </c>
      <c r="S103" s="417">
        <v>1.3266500000000002E-5</v>
      </c>
      <c r="T103" s="415">
        <v>6.1027343750000005E-7</v>
      </c>
      <c r="U103" s="416" t="s">
        <v>72</v>
      </c>
      <c r="V103" s="417">
        <v>1.1050000000000001E-5</v>
      </c>
    </row>
    <row r="104" spans="1:22" x14ac:dyDescent="0.25">
      <c r="A104" s="1388"/>
      <c r="B104" s="478" t="s">
        <v>75</v>
      </c>
      <c r="C104" s="474">
        <v>19</v>
      </c>
      <c r="D104" s="475"/>
      <c r="E104" s="1414" t="s">
        <v>76</v>
      </c>
      <c r="F104" s="1414"/>
      <c r="G104" s="476">
        <v>83.84</v>
      </c>
      <c r="H104" s="438"/>
      <c r="I104" s="439"/>
      <c r="J104" s="440"/>
      <c r="K104" s="438"/>
      <c r="L104" s="439"/>
      <c r="M104" s="440"/>
      <c r="N104" s="438"/>
      <c r="O104" s="439"/>
      <c r="P104" s="440"/>
      <c r="Q104" s="438"/>
      <c r="R104" s="439"/>
      <c r="S104" s="440"/>
      <c r="T104" s="438"/>
      <c r="U104" s="439"/>
      <c r="V104" s="440"/>
    </row>
    <row r="105" spans="1:22" ht="17.25" thickBot="1" x14ac:dyDescent="0.3">
      <c r="A105" s="1388"/>
      <c r="B105" s="427"/>
      <c r="C105" s="428"/>
      <c r="D105" s="429"/>
      <c r="E105" s="430" t="s">
        <v>77</v>
      </c>
      <c r="F105" s="431"/>
      <c r="G105" s="477">
        <v>91.9</v>
      </c>
      <c r="H105" s="424"/>
      <c r="I105" s="424"/>
      <c r="J105" s="440"/>
      <c r="K105" s="424"/>
      <c r="L105" s="424"/>
      <c r="M105" s="440"/>
      <c r="N105" s="424"/>
      <c r="O105" s="424"/>
      <c r="P105" s="440"/>
      <c r="Q105" s="424"/>
      <c r="R105" s="424"/>
      <c r="S105" s="440"/>
      <c r="T105" s="424"/>
      <c r="U105" s="424"/>
      <c r="V105" s="440"/>
    </row>
    <row r="106" spans="1:22" ht="17.25" thickBot="1" x14ac:dyDescent="0.3">
      <c r="A106" s="1389"/>
      <c r="B106" s="1415" t="s">
        <v>83</v>
      </c>
      <c r="C106" s="1416"/>
      <c r="D106" s="1416"/>
      <c r="E106" s="1416"/>
      <c r="F106" s="1416"/>
      <c r="G106" s="1417"/>
      <c r="H106" s="448">
        <v>0.10900061027343751</v>
      </c>
      <c r="I106" s="449" t="s">
        <v>72</v>
      </c>
      <c r="J106" s="450">
        <v>9.3551049999999997E-2</v>
      </c>
      <c r="K106" s="448">
        <v>7.9000610273437508E-2</v>
      </c>
      <c r="L106" s="449" t="s">
        <v>72</v>
      </c>
      <c r="M106" s="450">
        <v>9.3551049999999997E-2</v>
      </c>
      <c r="N106" s="448">
        <v>7.9000450884375004E-2</v>
      </c>
      <c r="O106" s="449" t="s">
        <v>72</v>
      </c>
      <c r="P106" s="450">
        <v>9.3548164000000003E-2</v>
      </c>
      <c r="Q106" s="448">
        <v>7.500073268710937E-2</v>
      </c>
      <c r="R106" s="449" t="s">
        <v>72</v>
      </c>
      <c r="S106" s="450">
        <v>9.3553266499999996E-2</v>
      </c>
      <c r="T106" s="448">
        <v>7.9000610273437508E-2</v>
      </c>
      <c r="U106" s="449" t="s">
        <v>72</v>
      </c>
      <c r="V106" s="450">
        <v>9.3551049999999997E-2</v>
      </c>
    </row>
    <row r="107" spans="1:22" x14ac:dyDescent="0.25">
      <c r="A107" s="451" t="s">
        <v>84</v>
      </c>
      <c r="B107" s="399"/>
      <c r="C107" s="452"/>
      <c r="D107" s="399"/>
      <c r="E107" s="333"/>
      <c r="F107" s="305"/>
      <c r="G107" s="348"/>
      <c r="H107" s="454"/>
      <c r="I107" s="442"/>
      <c r="J107" s="422"/>
      <c r="K107" s="454"/>
      <c r="L107" s="442"/>
      <c r="M107" s="422"/>
      <c r="N107" s="454"/>
      <c r="O107" s="442"/>
      <c r="P107" s="422"/>
      <c r="Q107" s="454"/>
      <c r="R107" s="442"/>
      <c r="S107" s="422"/>
      <c r="T107" s="454"/>
      <c r="U107" s="442"/>
      <c r="V107" s="422"/>
    </row>
    <row r="108" spans="1:22" ht="17.25" thickBot="1" x14ac:dyDescent="0.3">
      <c r="A108" s="455" t="s">
        <v>85</v>
      </c>
      <c r="B108" s="456"/>
      <c r="C108" s="457"/>
      <c r="D108" s="456"/>
      <c r="E108" s="86"/>
      <c r="F108" s="456" t="s">
        <v>86</v>
      </c>
      <c r="G108" s="341"/>
      <c r="H108" s="458">
        <f>SUM(H101,H106)</f>
        <v>0.20240099976562501</v>
      </c>
      <c r="I108" s="459" t="s">
        <v>72</v>
      </c>
      <c r="J108" s="460">
        <f>SUM(J101,J106)</f>
        <v>0.17595990624999999</v>
      </c>
      <c r="K108" s="458">
        <f>SUM(K101,K106)</f>
        <v>0.17040092306562499</v>
      </c>
      <c r="L108" s="459" t="s">
        <v>72</v>
      </c>
      <c r="M108" s="460">
        <f>SUM(M101,M106)</f>
        <v>0.17595816224999999</v>
      </c>
      <c r="N108" s="458">
        <f>SUM(N101,N106)</f>
        <v>0.16040084037656249</v>
      </c>
      <c r="O108" s="459" t="s">
        <v>72</v>
      </c>
      <c r="P108" s="460">
        <f>SUM(P101,P106)</f>
        <v>0.17595702024999998</v>
      </c>
      <c r="Q108" s="458">
        <f>SUM(Q101,Q106)</f>
        <v>0.16840112217929687</v>
      </c>
      <c r="R108" s="459" t="s">
        <v>72</v>
      </c>
      <c r="S108" s="460">
        <f>SUM(S101,S106)</f>
        <v>0.17596212275000001</v>
      </c>
      <c r="T108" s="458">
        <f>SUM(T101,T106)</f>
        <v>0.17240099976562501</v>
      </c>
      <c r="U108" s="459" t="s">
        <v>72</v>
      </c>
      <c r="V108" s="460">
        <f>SUM(V101,V106)</f>
        <v>0.17595990624999999</v>
      </c>
    </row>
    <row r="109" spans="1:22" x14ac:dyDescent="0.25">
      <c r="A109" s="461"/>
      <c r="B109" s="461"/>
      <c r="C109" s="461"/>
      <c r="D109" s="461"/>
      <c r="E109" s="461" t="s">
        <v>87</v>
      </c>
      <c r="F109" s="461"/>
      <c r="G109" s="461"/>
      <c r="H109" s="461"/>
      <c r="I109" s="462">
        <f>J108/H108</f>
        <v>0.8693628314769043</v>
      </c>
      <c r="J109" s="461"/>
      <c r="K109" s="461"/>
      <c r="L109" s="462">
        <f>M108/K108</f>
        <v>1.0326127293467466</v>
      </c>
      <c r="M109" s="461"/>
      <c r="N109" s="461"/>
      <c r="O109" s="462">
        <f>P108/N108</f>
        <v>1.096983156926842</v>
      </c>
      <c r="P109" s="461"/>
      <c r="Q109" s="461"/>
      <c r="R109" s="462">
        <f>S108/Q108</f>
        <v>1.0448987540751238</v>
      </c>
      <c r="S109" s="461"/>
      <c r="T109" s="461"/>
      <c r="U109" s="462">
        <f>V108/T108</f>
        <v>1.0206431893620873</v>
      </c>
      <c r="V109" s="461"/>
    </row>
    <row r="110" spans="1:22" x14ac:dyDescent="0.25">
      <c r="B110" s="1379" t="s">
        <v>88</v>
      </c>
      <c r="C110" s="1379"/>
      <c r="D110" s="1379"/>
      <c r="E110" s="1379"/>
      <c r="F110" s="1379"/>
    </row>
    <row r="114" spans="1:67" s="8" customFormat="1" x14ac:dyDescent="0.25">
      <c r="A114" s="1380" t="s">
        <v>94</v>
      </c>
      <c r="B114" s="1380"/>
      <c r="C114" s="1380"/>
      <c r="D114" s="1380"/>
      <c r="E114" s="1380"/>
      <c r="F114" s="1380"/>
      <c r="G114" s="1380"/>
      <c r="H114" s="1380"/>
      <c r="I114" s="1380"/>
      <c r="J114" s="1380"/>
      <c r="K114" s="1380"/>
      <c r="L114" s="1380"/>
      <c r="M114" s="1380"/>
      <c r="N114" s="1380"/>
      <c r="O114" s="1380"/>
      <c r="P114" s="1380"/>
      <c r="Q114" s="1380"/>
      <c r="R114" s="1380"/>
      <c r="S114" s="1380"/>
      <c r="T114" s="1380"/>
      <c r="U114" s="1380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s="8" customFormat="1" x14ac:dyDescent="0.25">
      <c r="A115" s="1380"/>
      <c r="B115" s="1380"/>
      <c r="C115" s="1380"/>
      <c r="D115" s="1380"/>
      <c r="E115" s="1380"/>
      <c r="F115" s="1380"/>
      <c r="G115" s="1380"/>
      <c r="H115" s="1380"/>
      <c r="I115" s="1380"/>
      <c r="J115" s="1380"/>
      <c r="K115" s="1380"/>
      <c r="L115" s="1380"/>
      <c r="M115" s="1380"/>
      <c r="N115" s="1380"/>
      <c r="O115" s="1380"/>
      <c r="P115" s="1380"/>
      <c r="Q115" s="1380"/>
      <c r="R115" s="1380"/>
      <c r="S115" s="1380"/>
      <c r="T115" s="1380"/>
      <c r="U115" s="1380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s="8" customFormat="1" ht="26.25" x14ac:dyDescent="0.4">
      <c r="A116" s="295"/>
      <c r="B116" s="295"/>
      <c r="C116" s="295"/>
      <c r="D116" s="295"/>
      <c r="E116" s="295"/>
      <c r="F116" s="295"/>
      <c r="G116" s="295"/>
      <c r="H116" s="295"/>
      <c r="I116" s="296"/>
      <c r="J116" s="295"/>
      <c r="K116" s="296" t="s">
        <v>95</v>
      </c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</sheetData>
  <mergeCells count="109">
    <mergeCell ref="G2:I2"/>
    <mergeCell ref="BK2:BL2"/>
    <mergeCell ref="A4:G4"/>
    <mergeCell ref="H4:J4"/>
    <mergeCell ref="K4:M4"/>
    <mergeCell ref="N4:P4"/>
    <mergeCell ref="Q4:S4"/>
    <mergeCell ref="T4:V4"/>
    <mergeCell ref="W4:Y4"/>
    <mergeCell ref="Z4:AB4"/>
    <mergeCell ref="AU4:AW4"/>
    <mergeCell ref="AX4:AZ4"/>
    <mergeCell ref="BA4:BC4"/>
    <mergeCell ref="BD4:BF4"/>
    <mergeCell ref="BG4:BI4"/>
    <mergeCell ref="BJ4:BL4"/>
    <mergeCell ref="AC4:AE4"/>
    <mergeCell ref="AF4:AH4"/>
    <mergeCell ref="AI4:AK4"/>
    <mergeCell ref="AL4:AN4"/>
    <mergeCell ref="AO4:AQ4"/>
    <mergeCell ref="AR4:AT4"/>
    <mergeCell ref="A13:B18"/>
    <mergeCell ref="C13:C18"/>
    <mergeCell ref="D13:E14"/>
    <mergeCell ref="D16:E17"/>
    <mergeCell ref="A19:B19"/>
    <mergeCell ref="D19:E19"/>
    <mergeCell ref="A5:B5"/>
    <mergeCell ref="A6:B6"/>
    <mergeCell ref="A7:B12"/>
    <mergeCell ref="C7:C12"/>
    <mergeCell ref="D7:E8"/>
    <mergeCell ref="D10:E11"/>
    <mergeCell ref="T26:V27"/>
    <mergeCell ref="W26:Y27"/>
    <mergeCell ref="A20:B20"/>
    <mergeCell ref="D20:E20"/>
    <mergeCell ref="E23:F23"/>
    <mergeCell ref="E24:F24"/>
    <mergeCell ref="E25:F25"/>
    <mergeCell ref="A26:C26"/>
    <mergeCell ref="D26:E26"/>
    <mergeCell ref="F26:G26"/>
    <mergeCell ref="BJ26:BL27"/>
    <mergeCell ref="A27:C27"/>
    <mergeCell ref="A43:A47"/>
    <mergeCell ref="E45:F45"/>
    <mergeCell ref="B47:G47"/>
    <mergeCell ref="A48:A52"/>
    <mergeCell ref="E50:F50"/>
    <mergeCell ref="B52:G52"/>
    <mergeCell ref="AR26:AT27"/>
    <mergeCell ref="AU26:AW27"/>
    <mergeCell ref="AX26:AZ27"/>
    <mergeCell ref="BA26:BC27"/>
    <mergeCell ref="BD26:BF27"/>
    <mergeCell ref="BG26:BI27"/>
    <mergeCell ref="Z26:AB27"/>
    <mergeCell ref="AC26:AE27"/>
    <mergeCell ref="AF26:AH27"/>
    <mergeCell ref="AI26:AK27"/>
    <mergeCell ref="AL26:AN27"/>
    <mergeCell ref="AO26:AQ27"/>
    <mergeCell ref="H26:J27"/>
    <mergeCell ref="K26:M27"/>
    <mergeCell ref="N26:P27"/>
    <mergeCell ref="Q26:S27"/>
    <mergeCell ref="T58:V58"/>
    <mergeCell ref="A59:B59"/>
    <mergeCell ref="A60:B60"/>
    <mergeCell ref="A61:B66"/>
    <mergeCell ref="C61:C66"/>
    <mergeCell ref="D61:E62"/>
    <mergeCell ref="D64:E65"/>
    <mergeCell ref="B56:F56"/>
    <mergeCell ref="A58:G58"/>
    <mergeCell ref="H58:J58"/>
    <mergeCell ref="K58:M58"/>
    <mergeCell ref="N58:P58"/>
    <mergeCell ref="Q58:S58"/>
    <mergeCell ref="A74:B74"/>
    <mergeCell ref="D74:E74"/>
    <mergeCell ref="E77:F77"/>
    <mergeCell ref="E78:F78"/>
    <mergeCell ref="E79:F79"/>
    <mergeCell ref="A80:C80"/>
    <mergeCell ref="D80:E80"/>
    <mergeCell ref="F80:G80"/>
    <mergeCell ref="A67:B72"/>
    <mergeCell ref="C67:C72"/>
    <mergeCell ref="D67:E68"/>
    <mergeCell ref="D70:E71"/>
    <mergeCell ref="A73:B73"/>
    <mergeCell ref="D73:E73"/>
    <mergeCell ref="B110:F110"/>
    <mergeCell ref="A114:U115"/>
    <mergeCell ref="A97:A101"/>
    <mergeCell ref="E99:F99"/>
    <mergeCell ref="B101:G101"/>
    <mergeCell ref="A102:A106"/>
    <mergeCell ref="E104:F104"/>
    <mergeCell ref="B106:G106"/>
    <mergeCell ref="H80:J81"/>
    <mergeCell ref="K80:M81"/>
    <mergeCell ref="N80:P81"/>
    <mergeCell ref="Q80:S81"/>
    <mergeCell ref="T80:V81"/>
    <mergeCell ref="A81:C81"/>
  </mergeCells>
  <printOptions horizontalCentered="1"/>
  <pageMargins left="0" right="0" top="0" bottom="0" header="0" footer="0"/>
  <pageSetup paperSize="8" scale="39" orientation="landscape" r:id="rId1"/>
  <headerFooter alignWithMargins="0">
    <oddFooter xml:space="preserve">&amp;R
</oddFooter>
  </headerFooter>
  <colBreaks count="2" manualBreakCount="2">
    <brk id="28" max="115" man="1"/>
    <brk id="55" max="11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6"/>
  <sheetViews>
    <sheetView showZeros="0" view="pageBreakPreview" topLeftCell="A26" zoomScaleNormal="100" zoomScaleSheetLayoutView="100" workbookViewId="0">
      <selection activeCell="B120" sqref="B120:G120"/>
    </sheetView>
  </sheetViews>
  <sheetFormatPr defaultRowHeight="15.75" x14ac:dyDescent="0.25"/>
  <cols>
    <col min="1" max="1" width="4.42578125" style="298" customWidth="1"/>
    <col min="2" max="2" width="12.140625" style="298" customWidth="1"/>
    <col min="3" max="3" width="9.42578125" style="298" customWidth="1"/>
    <col min="4" max="4" width="10.42578125" style="298" customWidth="1"/>
    <col min="5" max="5" width="4.28515625" style="298" customWidth="1"/>
    <col min="6" max="6" width="6.140625" style="298" customWidth="1"/>
    <col min="7" max="7" width="7.7109375" style="298" customWidth="1"/>
    <col min="8" max="8" width="8.28515625" style="298" customWidth="1"/>
    <col min="9" max="9" width="8.140625" style="298" customWidth="1"/>
    <col min="10" max="18" width="8.28515625" style="298" customWidth="1"/>
    <col min="19" max="19" width="8" style="298" customWidth="1"/>
    <col min="20" max="46" width="8.42578125" style="298" customWidth="1"/>
    <col min="47" max="256" width="9.140625" style="8"/>
    <col min="257" max="257" width="4.42578125" style="8" customWidth="1"/>
    <col min="258" max="258" width="12.140625" style="8" customWidth="1"/>
    <col min="259" max="259" width="9.42578125" style="8" customWidth="1"/>
    <col min="260" max="260" width="10.42578125" style="8" customWidth="1"/>
    <col min="261" max="261" width="4.28515625" style="8" customWidth="1"/>
    <col min="262" max="262" width="6.140625" style="8" customWidth="1"/>
    <col min="263" max="263" width="7.7109375" style="8" customWidth="1"/>
    <col min="264" max="264" width="8.28515625" style="8" customWidth="1"/>
    <col min="265" max="265" width="8.140625" style="8" customWidth="1"/>
    <col min="266" max="274" width="8.28515625" style="8" customWidth="1"/>
    <col min="275" max="275" width="8" style="8" customWidth="1"/>
    <col min="276" max="302" width="8.42578125" style="8" customWidth="1"/>
    <col min="303" max="512" width="9.140625" style="8"/>
    <col min="513" max="513" width="4.42578125" style="8" customWidth="1"/>
    <col min="514" max="514" width="12.140625" style="8" customWidth="1"/>
    <col min="515" max="515" width="9.42578125" style="8" customWidth="1"/>
    <col min="516" max="516" width="10.42578125" style="8" customWidth="1"/>
    <col min="517" max="517" width="4.28515625" style="8" customWidth="1"/>
    <col min="518" max="518" width="6.140625" style="8" customWidth="1"/>
    <col min="519" max="519" width="7.7109375" style="8" customWidth="1"/>
    <col min="520" max="520" width="8.28515625" style="8" customWidth="1"/>
    <col min="521" max="521" width="8.140625" style="8" customWidth="1"/>
    <col min="522" max="530" width="8.28515625" style="8" customWidth="1"/>
    <col min="531" max="531" width="8" style="8" customWidth="1"/>
    <col min="532" max="558" width="8.42578125" style="8" customWidth="1"/>
    <col min="559" max="768" width="9.140625" style="8"/>
    <col min="769" max="769" width="4.42578125" style="8" customWidth="1"/>
    <col min="770" max="770" width="12.140625" style="8" customWidth="1"/>
    <col min="771" max="771" width="9.42578125" style="8" customWidth="1"/>
    <col min="772" max="772" width="10.42578125" style="8" customWidth="1"/>
    <col min="773" max="773" width="4.28515625" style="8" customWidth="1"/>
    <col min="774" max="774" width="6.140625" style="8" customWidth="1"/>
    <col min="775" max="775" width="7.7109375" style="8" customWidth="1"/>
    <col min="776" max="776" width="8.28515625" style="8" customWidth="1"/>
    <col min="777" max="777" width="8.140625" style="8" customWidth="1"/>
    <col min="778" max="786" width="8.28515625" style="8" customWidth="1"/>
    <col min="787" max="787" width="8" style="8" customWidth="1"/>
    <col min="788" max="814" width="8.42578125" style="8" customWidth="1"/>
    <col min="815" max="1024" width="9.140625" style="8"/>
    <col min="1025" max="1025" width="4.42578125" style="8" customWidth="1"/>
    <col min="1026" max="1026" width="12.140625" style="8" customWidth="1"/>
    <col min="1027" max="1027" width="9.42578125" style="8" customWidth="1"/>
    <col min="1028" max="1028" width="10.42578125" style="8" customWidth="1"/>
    <col min="1029" max="1029" width="4.28515625" style="8" customWidth="1"/>
    <col min="1030" max="1030" width="6.140625" style="8" customWidth="1"/>
    <col min="1031" max="1031" width="7.7109375" style="8" customWidth="1"/>
    <col min="1032" max="1032" width="8.28515625" style="8" customWidth="1"/>
    <col min="1033" max="1033" width="8.140625" style="8" customWidth="1"/>
    <col min="1034" max="1042" width="8.28515625" style="8" customWidth="1"/>
    <col min="1043" max="1043" width="8" style="8" customWidth="1"/>
    <col min="1044" max="1070" width="8.42578125" style="8" customWidth="1"/>
    <col min="1071" max="1280" width="9.140625" style="8"/>
    <col min="1281" max="1281" width="4.42578125" style="8" customWidth="1"/>
    <col min="1282" max="1282" width="12.140625" style="8" customWidth="1"/>
    <col min="1283" max="1283" width="9.42578125" style="8" customWidth="1"/>
    <col min="1284" max="1284" width="10.42578125" style="8" customWidth="1"/>
    <col min="1285" max="1285" width="4.28515625" style="8" customWidth="1"/>
    <col min="1286" max="1286" width="6.140625" style="8" customWidth="1"/>
    <col min="1287" max="1287" width="7.7109375" style="8" customWidth="1"/>
    <col min="1288" max="1288" width="8.28515625" style="8" customWidth="1"/>
    <col min="1289" max="1289" width="8.140625" style="8" customWidth="1"/>
    <col min="1290" max="1298" width="8.28515625" style="8" customWidth="1"/>
    <col min="1299" max="1299" width="8" style="8" customWidth="1"/>
    <col min="1300" max="1326" width="8.42578125" style="8" customWidth="1"/>
    <col min="1327" max="1536" width="9.140625" style="8"/>
    <col min="1537" max="1537" width="4.42578125" style="8" customWidth="1"/>
    <col min="1538" max="1538" width="12.140625" style="8" customWidth="1"/>
    <col min="1539" max="1539" width="9.42578125" style="8" customWidth="1"/>
    <col min="1540" max="1540" width="10.42578125" style="8" customWidth="1"/>
    <col min="1541" max="1541" width="4.28515625" style="8" customWidth="1"/>
    <col min="1542" max="1542" width="6.140625" style="8" customWidth="1"/>
    <col min="1543" max="1543" width="7.7109375" style="8" customWidth="1"/>
    <col min="1544" max="1544" width="8.28515625" style="8" customWidth="1"/>
    <col min="1545" max="1545" width="8.140625" style="8" customWidth="1"/>
    <col min="1546" max="1554" width="8.28515625" style="8" customWidth="1"/>
    <col min="1555" max="1555" width="8" style="8" customWidth="1"/>
    <col min="1556" max="1582" width="8.42578125" style="8" customWidth="1"/>
    <col min="1583" max="1792" width="9.140625" style="8"/>
    <col min="1793" max="1793" width="4.42578125" style="8" customWidth="1"/>
    <col min="1794" max="1794" width="12.140625" style="8" customWidth="1"/>
    <col min="1795" max="1795" width="9.42578125" style="8" customWidth="1"/>
    <col min="1796" max="1796" width="10.42578125" style="8" customWidth="1"/>
    <col min="1797" max="1797" width="4.28515625" style="8" customWidth="1"/>
    <col min="1798" max="1798" width="6.140625" style="8" customWidth="1"/>
    <col min="1799" max="1799" width="7.7109375" style="8" customWidth="1"/>
    <col min="1800" max="1800" width="8.28515625" style="8" customWidth="1"/>
    <col min="1801" max="1801" width="8.140625" style="8" customWidth="1"/>
    <col min="1802" max="1810" width="8.28515625" style="8" customWidth="1"/>
    <col min="1811" max="1811" width="8" style="8" customWidth="1"/>
    <col min="1812" max="1838" width="8.42578125" style="8" customWidth="1"/>
    <col min="1839" max="2048" width="9.140625" style="8"/>
    <col min="2049" max="2049" width="4.42578125" style="8" customWidth="1"/>
    <col min="2050" max="2050" width="12.140625" style="8" customWidth="1"/>
    <col min="2051" max="2051" width="9.42578125" style="8" customWidth="1"/>
    <col min="2052" max="2052" width="10.42578125" style="8" customWidth="1"/>
    <col min="2053" max="2053" width="4.28515625" style="8" customWidth="1"/>
    <col min="2054" max="2054" width="6.140625" style="8" customWidth="1"/>
    <col min="2055" max="2055" width="7.7109375" style="8" customWidth="1"/>
    <col min="2056" max="2056" width="8.28515625" style="8" customWidth="1"/>
    <col min="2057" max="2057" width="8.140625" style="8" customWidth="1"/>
    <col min="2058" max="2066" width="8.28515625" style="8" customWidth="1"/>
    <col min="2067" max="2067" width="8" style="8" customWidth="1"/>
    <col min="2068" max="2094" width="8.42578125" style="8" customWidth="1"/>
    <col min="2095" max="2304" width="9.140625" style="8"/>
    <col min="2305" max="2305" width="4.42578125" style="8" customWidth="1"/>
    <col min="2306" max="2306" width="12.140625" style="8" customWidth="1"/>
    <col min="2307" max="2307" width="9.42578125" style="8" customWidth="1"/>
    <col min="2308" max="2308" width="10.42578125" style="8" customWidth="1"/>
    <col min="2309" max="2309" width="4.28515625" style="8" customWidth="1"/>
    <col min="2310" max="2310" width="6.140625" style="8" customWidth="1"/>
    <col min="2311" max="2311" width="7.7109375" style="8" customWidth="1"/>
    <col min="2312" max="2312" width="8.28515625" style="8" customWidth="1"/>
    <col min="2313" max="2313" width="8.140625" style="8" customWidth="1"/>
    <col min="2314" max="2322" width="8.28515625" style="8" customWidth="1"/>
    <col min="2323" max="2323" width="8" style="8" customWidth="1"/>
    <col min="2324" max="2350" width="8.42578125" style="8" customWidth="1"/>
    <col min="2351" max="2560" width="9.140625" style="8"/>
    <col min="2561" max="2561" width="4.42578125" style="8" customWidth="1"/>
    <col min="2562" max="2562" width="12.140625" style="8" customWidth="1"/>
    <col min="2563" max="2563" width="9.42578125" style="8" customWidth="1"/>
    <col min="2564" max="2564" width="10.42578125" style="8" customWidth="1"/>
    <col min="2565" max="2565" width="4.28515625" style="8" customWidth="1"/>
    <col min="2566" max="2566" width="6.140625" style="8" customWidth="1"/>
    <col min="2567" max="2567" width="7.7109375" style="8" customWidth="1"/>
    <col min="2568" max="2568" width="8.28515625" style="8" customWidth="1"/>
    <col min="2569" max="2569" width="8.140625" style="8" customWidth="1"/>
    <col min="2570" max="2578" width="8.28515625" style="8" customWidth="1"/>
    <col min="2579" max="2579" width="8" style="8" customWidth="1"/>
    <col min="2580" max="2606" width="8.42578125" style="8" customWidth="1"/>
    <col min="2607" max="2816" width="9.140625" style="8"/>
    <col min="2817" max="2817" width="4.42578125" style="8" customWidth="1"/>
    <col min="2818" max="2818" width="12.140625" style="8" customWidth="1"/>
    <col min="2819" max="2819" width="9.42578125" style="8" customWidth="1"/>
    <col min="2820" max="2820" width="10.42578125" style="8" customWidth="1"/>
    <col min="2821" max="2821" width="4.28515625" style="8" customWidth="1"/>
    <col min="2822" max="2822" width="6.140625" style="8" customWidth="1"/>
    <col min="2823" max="2823" width="7.7109375" style="8" customWidth="1"/>
    <col min="2824" max="2824" width="8.28515625" style="8" customWidth="1"/>
    <col min="2825" max="2825" width="8.140625" style="8" customWidth="1"/>
    <col min="2826" max="2834" width="8.28515625" style="8" customWidth="1"/>
    <col min="2835" max="2835" width="8" style="8" customWidth="1"/>
    <col min="2836" max="2862" width="8.42578125" style="8" customWidth="1"/>
    <col min="2863" max="3072" width="9.140625" style="8"/>
    <col min="3073" max="3073" width="4.42578125" style="8" customWidth="1"/>
    <col min="3074" max="3074" width="12.140625" style="8" customWidth="1"/>
    <col min="3075" max="3075" width="9.42578125" style="8" customWidth="1"/>
    <col min="3076" max="3076" width="10.42578125" style="8" customWidth="1"/>
    <col min="3077" max="3077" width="4.28515625" style="8" customWidth="1"/>
    <col min="3078" max="3078" width="6.140625" style="8" customWidth="1"/>
    <col min="3079" max="3079" width="7.7109375" style="8" customWidth="1"/>
    <col min="3080" max="3080" width="8.28515625" style="8" customWidth="1"/>
    <col min="3081" max="3081" width="8.140625" style="8" customWidth="1"/>
    <col min="3082" max="3090" width="8.28515625" style="8" customWidth="1"/>
    <col min="3091" max="3091" width="8" style="8" customWidth="1"/>
    <col min="3092" max="3118" width="8.42578125" style="8" customWidth="1"/>
    <col min="3119" max="3328" width="9.140625" style="8"/>
    <col min="3329" max="3329" width="4.42578125" style="8" customWidth="1"/>
    <col min="3330" max="3330" width="12.140625" style="8" customWidth="1"/>
    <col min="3331" max="3331" width="9.42578125" style="8" customWidth="1"/>
    <col min="3332" max="3332" width="10.42578125" style="8" customWidth="1"/>
    <col min="3333" max="3333" width="4.28515625" style="8" customWidth="1"/>
    <col min="3334" max="3334" width="6.140625" style="8" customWidth="1"/>
    <col min="3335" max="3335" width="7.7109375" style="8" customWidth="1"/>
    <col min="3336" max="3336" width="8.28515625" style="8" customWidth="1"/>
    <col min="3337" max="3337" width="8.140625" style="8" customWidth="1"/>
    <col min="3338" max="3346" width="8.28515625" style="8" customWidth="1"/>
    <col min="3347" max="3347" width="8" style="8" customWidth="1"/>
    <col min="3348" max="3374" width="8.42578125" style="8" customWidth="1"/>
    <col min="3375" max="3584" width="9.140625" style="8"/>
    <col min="3585" max="3585" width="4.42578125" style="8" customWidth="1"/>
    <col min="3586" max="3586" width="12.140625" style="8" customWidth="1"/>
    <col min="3587" max="3587" width="9.42578125" style="8" customWidth="1"/>
    <col min="3588" max="3588" width="10.42578125" style="8" customWidth="1"/>
    <col min="3589" max="3589" width="4.28515625" style="8" customWidth="1"/>
    <col min="3590" max="3590" width="6.140625" style="8" customWidth="1"/>
    <col min="3591" max="3591" width="7.7109375" style="8" customWidth="1"/>
    <col min="3592" max="3592" width="8.28515625" style="8" customWidth="1"/>
    <col min="3593" max="3593" width="8.140625" style="8" customWidth="1"/>
    <col min="3594" max="3602" width="8.28515625" style="8" customWidth="1"/>
    <col min="3603" max="3603" width="8" style="8" customWidth="1"/>
    <col min="3604" max="3630" width="8.42578125" style="8" customWidth="1"/>
    <col min="3631" max="3840" width="9.140625" style="8"/>
    <col min="3841" max="3841" width="4.42578125" style="8" customWidth="1"/>
    <col min="3842" max="3842" width="12.140625" style="8" customWidth="1"/>
    <col min="3843" max="3843" width="9.42578125" style="8" customWidth="1"/>
    <col min="3844" max="3844" width="10.42578125" style="8" customWidth="1"/>
    <col min="3845" max="3845" width="4.28515625" style="8" customWidth="1"/>
    <col min="3846" max="3846" width="6.140625" style="8" customWidth="1"/>
    <col min="3847" max="3847" width="7.7109375" style="8" customWidth="1"/>
    <col min="3848" max="3848" width="8.28515625" style="8" customWidth="1"/>
    <col min="3849" max="3849" width="8.140625" style="8" customWidth="1"/>
    <col min="3850" max="3858" width="8.28515625" style="8" customWidth="1"/>
    <col min="3859" max="3859" width="8" style="8" customWidth="1"/>
    <col min="3860" max="3886" width="8.42578125" style="8" customWidth="1"/>
    <col min="3887" max="4096" width="9.140625" style="8"/>
    <col min="4097" max="4097" width="4.42578125" style="8" customWidth="1"/>
    <col min="4098" max="4098" width="12.140625" style="8" customWidth="1"/>
    <col min="4099" max="4099" width="9.42578125" style="8" customWidth="1"/>
    <col min="4100" max="4100" width="10.42578125" style="8" customWidth="1"/>
    <col min="4101" max="4101" width="4.28515625" style="8" customWidth="1"/>
    <col min="4102" max="4102" width="6.140625" style="8" customWidth="1"/>
    <col min="4103" max="4103" width="7.7109375" style="8" customWidth="1"/>
    <col min="4104" max="4104" width="8.28515625" style="8" customWidth="1"/>
    <col min="4105" max="4105" width="8.140625" style="8" customWidth="1"/>
    <col min="4106" max="4114" width="8.28515625" style="8" customWidth="1"/>
    <col min="4115" max="4115" width="8" style="8" customWidth="1"/>
    <col min="4116" max="4142" width="8.42578125" style="8" customWidth="1"/>
    <col min="4143" max="4352" width="9.140625" style="8"/>
    <col min="4353" max="4353" width="4.42578125" style="8" customWidth="1"/>
    <col min="4354" max="4354" width="12.140625" style="8" customWidth="1"/>
    <col min="4355" max="4355" width="9.42578125" style="8" customWidth="1"/>
    <col min="4356" max="4356" width="10.42578125" style="8" customWidth="1"/>
    <col min="4357" max="4357" width="4.28515625" style="8" customWidth="1"/>
    <col min="4358" max="4358" width="6.140625" style="8" customWidth="1"/>
    <col min="4359" max="4359" width="7.7109375" style="8" customWidth="1"/>
    <col min="4360" max="4360" width="8.28515625" style="8" customWidth="1"/>
    <col min="4361" max="4361" width="8.140625" style="8" customWidth="1"/>
    <col min="4362" max="4370" width="8.28515625" style="8" customWidth="1"/>
    <col min="4371" max="4371" width="8" style="8" customWidth="1"/>
    <col min="4372" max="4398" width="8.42578125" style="8" customWidth="1"/>
    <col min="4399" max="4608" width="9.140625" style="8"/>
    <col min="4609" max="4609" width="4.42578125" style="8" customWidth="1"/>
    <col min="4610" max="4610" width="12.140625" style="8" customWidth="1"/>
    <col min="4611" max="4611" width="9.42578125" style="8" customWidth="1"/>
    <col min="4612" max="4612" width="10.42578125" style="8" customWidth="1"/>
    <col min="4613" max="4613" width="4.28515625" style="8" customWidth="1"/>
    <col min="4614" max="4614" width="6.140625" style="8" customWidth="1"/>
    <col min="4615" max="4615" width="7.7109375" style="8" customWidth="1"/>
    <col min="4616" max="4616" width="8.28515625" style="8" customWidth="1"/>
    <col min="4617" max="4617" width="8.140625" style="8" customWidth="1"/>
    <col min="4618" max="4626" width="8.28515625" style="8" customWidth="1"/>
    <col min="4627" max="4627" width="8" style="8" customWidth="1"/>
    <col min="4628" max="4654" width="8.42578125" style="8" customWidth="1"/>
    <col min="4655" max="4864" width="9.140625" style="8"/>
    <col min="4865" max="4865" width="4.42578125" style="8" customWidth="1"/>
    <col min="4866" max="4866" width="12.140625" style="8" customWidth="1"/>
    <col min="4867" max="4867" width="9.42578125" style="8" customWidth="1"/>
    <col min="4868" max="4868" width="10.42578125" style="8" customWidth="1"/>
    <col min="4869" max="4869" width="4.28515625" style="8" customWidth="1"/>
    <col min="4870" max="4870" width="6.140625" style="8" customWidth="1"/>
    <col min="4871" max="4871" width="7.7109375" style="8" customWidth="1"/>
    <col min="4872" max="4872" width="8.28515625" style="8" customWidth="1"/>
    <col min="4873" max="4873" width="8.140625" style="8" customWidth="1"/>
    <col min="4874" max="4882" width="8.28515625" style="8" customWidth="1"/>
    <col min="4883" max="4883" width="8" style="8" customWidth="1"/>
    <col min="4884" max="4910" width="8.42578125" style="8" customWidth="1"/>
    <col min="4911" max="5120" width="9.140625" style="8"/>
    <col min="5121" max="5121" width="4.42578125" style="8" customWidth="1"/>
    <col min="5122" max="5122" width="12.140625" style="8" customWidth="1"/>
    <col min="5123" max="5123" width="9.42578125" style="8" customWidth="1"/>
    <col min="5124" max="5124" width="10.42578125" style="8" customWidth="1"/>
    <col min="5125" max="5125" width="4.28515625" style="8" customWidth="1"/>
    <col min="5126" max="5126" width="6.140625" style="8" customWidth="1"/>
    <col min="5127" max="5127" width="7.7109375" style="8" customWidth="1"/>
    <col min="5128" max="5128" width="8.28515625" style="8" customWidth="1"/>
    <col min="5129" max="5129" width="8.140625" style="8" customWidth="1"/>
    <col min="5130" max="5138" width="8.28515625" style="8" customWidth="1"/>
    <col min="5139" max="5139" width="8" style="8" customWidth="1"/>
    <col min="5140" max="5166" width="8.42578125" style="8" customWidth="1"/>
    <col min="5167" max="5376" width="9.140625" style="8"/>
    <col min="5377" max="5377" width="4.42578125" style="8" customWidth="1"/>
    <col min="5378" max="5378" width="12.140625" style="8" customWidth="1"/>
    <col min="5379" max="5379" width="9.42578125" style="8" customWidth="1"/>
    <col min="5380" max="5380" width="10.42578125" style="8" customWidth="1"/>
    <col min="5381" max="5381" width="4.28515625" style="8" customWidth="1"/>
    <col min="5382" max="5382" width="6.140625" style="8" customWidth="1"/>
    <col min="5383" max="5383" width="7.7109375" style="8" customWidth="1"/>
    <col min="5384" max="5384" width="8.28515625" style="8" customWidth="1"/>
    <col min="5385" max="5385" width="8.140625" style="8" customWidth="1"/>
    <col min="5386" max="5394" width="8.28515625" style="8" customWidth="1"/>
    <col min="5395" max="5395" width="8" style="8" customWidth="1"/>
    <col min="5396" max="5422" width="8.42578125" style="8" customWidth="1"/>
    <col min="5423" max="5632" width="9.140625" style="8"/>
    <col min="5633" max="5633" width="4.42578125" style="8" customWidth="1"/>
    <col min="5634" max="5634" width="12.140625" style="8" customWidth="1"/>
    <col min="5635" max="5635" width="9.42578125" style="8" customWidth="1"/>
    <col min="5636" max="5636" width="10.42578125" style="8" customWidth="1"/>
    <col min="5637" max="5637" width="4.28515625" style="8" customWidth="1"/>
    <col min="5638" max="5638" width="6.140625" style="8" customWidth="1"/>
    <col min="5639" max="5639" width="7.7109375" style="8" customWidth="1"/>
    <col min="5640" max="5640" width="8.28515625" style="8" customWidth="1"/>
    <col min="5641" max="5641" width="8.140625" style="8" customWidth="1"/>
    <col min="5642" max="5650" width="8.28515625" style="8" customWidth="1"/>
    <col min="5651" max="5651" width="8" style="8" customWidth="1"/>
    <col min="5652" max="5678" width="8.42578125" style="8" customWidth="1"/>
    <col min="5679" max="5888" width="9.140625" style="8"/>
    <col min="5889" max="5889" width="4.42578125" style="8" customWidth="1"/>
    <col min="5890" max="5890" width="12.140625" style="8" customWidth="1"/>
    <col min="5891" max="5891" width="9.42578125" style="8" customWidth="1"/>
    <col min="5892" max="5892" width="10.42578125" style="8" customWidth="1"/>
    <col min="5893" max="5893" width="4.28515625" style="8" customWidth="1"/>
    <col min="5894" max="5894" width="6.140625" style="8" customWidth="1"/>
    <col min="5895" max="5895" width="7.7109375" style="8" customWidth="1"/>
    <col min="5896" max="5896" width="8.28515625" style="8" customWidth="1"/>
    <col min="5897" max="5897" width="8.140625" style="8" customWidth="1"/>
    <col min="5898" max="5906" width="8.28515625" style="8" customWidth="1"/>
    <col min="5907" max="5907" width="8" style="8" customWidth="1"/>
    <col min="5908" max="5934" width="8.42578125" style="8" customWidth="1"/>
    <col min="5935" max="6144" width="9.140625" style="8"/>
    <col min="6145" max="6145" width="4.42578125" style="8" customWidth="1"/>
    <col min="6146" max="6146" width="12.140625" style="8" customWidth="1"/>
    <col min="6147" max="6147" width="9.42578125" style="8" customWidth="1"/>
    <col min="6148" max="6148" width="10.42578125" style="8" customWidth="1"/>
    <col min="6149" max="6149" width="4.28515625" style="8" customWidth="1"/>
    <col min="6150" max="6150" width="6.140625" style="8" customWidth="1"/>
    <col min="6151" max="6151" width="7.7109375" style="8" customWidth="1"/>
    <col min="6152" max="6152" width="8.28515625" style="8" customWidth="1"/>
    <col min="6153" max="6153" width="8.140625" style="8" customWidth="1"/>
    <col min="6154" max="6162" width="8.28515625" style="8" customWidth="1"/>
    <col min="6163" max="6163" width="8" style="8" customWidth="1"/>
    <col min="6164" max="6190" width="8.42578125" style="8" customWidth="1"/>
    <col min="6191" max="6400" width="9.140625" style="8"/>
    <col min="6401" max="6401" width="4.42578125" style="8" customWidth="1"/>
    <col min="6402" max="6402" width="12.140625" style="8" customWidth="1"/>
    <col min="6403" max="6403" width="9.42578125" style="8" customWidth="1"/>
    <col min="6404" max="6404" width="10.42578125" style="8" customWidth="1"/>
    <col min="6405" max="6405" width="4.28515625" style="8" customWidth="1"/>
    <col min="6406" max="6406" width="6.140625" style="8" customWidth="1"/>
    <col min="6407" max="6407" width="7.7109375" style="8" customWidth="1"/>
    <col min="6408" max="6408" width="8.28515625" style="8" customWidth="1"/>
    <col min="6409" max="6409" width="8.140625" style="8" customWidth="1"/>
    <col min="6410" max="6418" width="8.28515625" style="8" customWidth="1"/>
    <col min="6419" max="6419" width="8" style="8" customWidth="1"/>
    <col min="6420" max="6446" width="8.42578125" style="8" customWidth="1"/>
    <col min="6447" max="6656" width="9.140625" style="8"/>
    <col min="6657" max="6657" width="4.42578125" style="8" customWidth="1"/>
    <col min="6658" max="6658" width="12.140625" style="8" customWidth="1"/>
    <col min="6659" max="6659" width="9.42578125" style="8" customWidth="1"/>
    <col min="6660" max="6660" width="10.42578125" style="8" customWidth="1"/>
    <col min="6661" max="6661" width="4.28515625" style="8" customWidth="1"/>
    <col min="6662" max="6662" width="6.140625" style="8" customWidth="1"/>
    <col min="6663" max="6663" width="7.7109375" style="8" customWidth="1"/>
    <col min="6664" max="6664" width="8.28515625" style="8" customWidth="1"/>
    <col min="6665" max="6665" width="8.140625" style="8" customWidth="1"/>
    <col min="6666" max="6674" width="8.28515625" style="8" customWidth="1"/>
    <col min="6675" max="6675" width="8" style="8" customWidth="1"/>
    <col min="6676" max="6702" width="8.42578125" style="8" customWidth="1"/>
    <col min="6703" max="6912" width="9.140625" style="8"/>
    <col min="6913" max="6913" width="4.42578125" style="8" customWidth="1"/>
    <col min="6914" max="6914" width="12.140625" style="8" customWidth="1"/>
    <col min="6915" max="6915" width="9.42578125" style="8" customWidth="1"/>
    <col min="6916" max="6916" width="10.42578125" style="8" customWidth="1"/>
    <col min="6917" max="6917" width="4.28515625" style="8" customWidth="1"/>
    <col min="6918" max="6918" width="6.140625" style="8" customWidth="1"/>
    <col min="6919" max="6919" width="7.7109375" style="8" customWidth="1"/>
    <col min="6920" max="6920" width="8.28515625" style="8" customWidth="1"/>
    <col min="6921" max="6921" width="8.140625" style="8" customWidth="1"/>
    <col min="6922" max="6930" width="8.28515625" style="8" customWidth="1"/>
    <col min="6931" max="6931" width="8" style="8" customWidth="1"/>
    <col min="6932" max="6958" width="8.42578125" style="8" customWidth="1"/>
    <col min="6959" max="7168" width="9.140625" style="8"/>
    <col min="7169" max="7169" width="4.42578125" style="8" customWidth="1"/>
    <col min="7170" max="7170" width="12.140625" style="8" customWidth="1"/>
    <col min="7171" max="7171" width="9.42578125" style="8" customWidth="1"/>
    <col min="7172" max="7172" width="10.42578125" style="8" customWidth="1"/>
    <col min="7173" max="7173" width="4.28515625" style="8" customWidth="1"/>
    <col min="7174" max="7174" width="6.140625" style="8" customWidth="1"/>
    <col min="7175" max="7175" width="7.7109375" style="8" customWidth="1"/>
    <col min="7176" max="7176" width="8.28515625" style="8" customWidth="1"/>
    <col min="7177" max="7177" width="8.140625" style="8" customWidth="1"/>
    <col min="7178" max="7186" width="8.28515625" style="8" customWidth="1"/>
    <col min="7187" max="7187" width="8" style="8" customWidth="1"/>
    <col min="7188" max="7214" width="8.42578125" style="8" customWidth="1"/>
    <col min="7215" max="7424" width="9.140625" style="8"/>
    <col min="7425" max="7425" width="4.42578125" style="8" customWidth="1"/>
    <col min="7426" max="7426" width="12.140625" style="8" customWidth="1"/>
    <col min="7427" max="7427" width="9.42578125" style="8" customWidth="1"/>
    <col min="7428" max="7428" width="10.42578125" style="8" customWidth="1"/>
    <col min="7429" max="7429" width="4.28515625" style="8" customWidth="1"/>
    <col min="7430" max="7430" width="6.140625" style="8" customWidth="1"/>
    <col min="7431" max="7431" width="7.7109375" style="8" customWidth="1"/>
    <col min="7432" max="7432" width="8.28515625" style="8" customWidth="1"/>
    <col min="7433" max="7433" width="8.140625" style="8" customWidth="1"/>
    <col min="7434" max="7442" width="8.28515625" style="8" customWidth="1"/>
    <col min="7443" max="7443" width="8" style="8" customWidth="1"/>
    <col min="7444" max="7470" width="8.42578125" style="8" customWidth="1"/>
    <col min="7471" max="7680" width="9.140625" style="8"/>
    <col min="7681" max="7681" width="4.42578125" style="8" customWidth="1"/>
    <col min="7682" max="7682" width="12.140625" style="8" customWidth="1"/>
    <col min="7683" max="7683" width="9.42578125" style="8" customWidth="1"/>
    <col min="7684" max="7684" width="10.42578125" style="8" customWidth="1"/>
    <col min="7685" max="7685" width="4.28515625" style="8" customWidth="1"/>
    <col min="7686" max="7686" width="6.140625" style="8" customWidth="1"/>
    <col min="7687" max="7687" width="7.7109375" style="8" customWidth="1"/>
    <col min="7688" max="7688" width="8.28515625" style="8" customWidth="1"/>
    <col min="7689" max="7689" width="8.140625" style="8" customWidth="1"/>
    <col min="7690" max="7698" width="8.28515625" style="8" customWidth="1"/>
    <col min="7699" max="7699" width="8" style="8" customWidth="1"/>
    <col min="7700" max="7726" width="8.42578125" style="8" customWidth="1"/>
    <col min="7727" max="7936" width="9.140625" style="8"/>
    <col min="7937" max="7937" width="4.42578125" style="8" customWidth="1"/>
    <col min="7938" max="7938" width="12.140625" style="8" customWidth="1"/>
    <col min="7939" max="7939" width="9.42578125" style="8" customWidth="1"/>
    <col min="7940" max="7940" width="10.42578125" style="8" customWidth="1"/>
    <col min="7941" max="7941" width="4.28515625" style="8" customWidth="1"/>
    <col min="7942" max="7942" width="6.140625" style="8" customWidth="1"/>
    <col min="7943" max="7943" width="7.7109375" style="8" customWidth="1"/>
    <col min="7944" max="7944" width="8.28515625" style="8" customWidth="1"/>
    <col min="7945" max="7945" width="8.140625" style="8" customWidth="1"/>
    <col min="7946" max="7954" width="8.28515625" style="8" customWidth="1"/>
    <col min="7955" max="7955" width="8" style="8" customWidth="1"/>
    <col min="7956" max="7982" width="8.42578125" style="8" customWidth="1"/>
    <col min="7983" max="8192" width="9.140625" style="8"/>
    <col min="8193" max="8193" width="4.42578125" style="8" customWidth="1"/>
    <col min="8194" max="8194" width="12.140625" style="8" customWidth="1"/>
    <col min="8195" max="8195" width="9.42578125" style="8" customWidth="1"/>
    <col min="8196" max="8196" width="10.42578125" style="8" customWidth="1"/>
    <col min="8197" max="8197" width="4.28515625" style="8" customWidth="1"/>
    <col min="8198" max="8198" width="6.140625" style="8" customWidth="1"/>
    <col min="8199" max="8199" width="7.7109375" style="8" customWidth="1"/>
    <col min="8200" max="8200" width="8.28515625" style="8" customWidth="1"/>
    <col min="8201" max="8201" width="8.140625" style="8" customWidth="1"/>
    <col min="8202" max="8210" width="8.28515625" style="8" customWidth="1"/>
    <col min="8211" max="8211" width="8" style="8" customWidth="1"/>
    <col min="8212" max="8238" width="8.42578125" style="8" customWidth="1"/>
    <col min="8239" max="8448" width="9.140625" style="8"/>
    <col min="8449" max="8449" width="4.42578125" style="8" customWidth="1"/>
    <col min="8450" max="8450" width="12.140625" style="8" customWidth="1"/>
    <col min="8451" max="8451" width="9.42578125" style="8" customWidth="1"/>
    <col min="8452" max="8452" width="10.42578125" style="8" customWidth="1"/>
    <col min="8453" max="8453" width="4.28515625" style="8" customWidth="1"/>
    <col min="8454" max="8454" width="6.140625" style="8" customWidth="1"/>
    <col min="8455" max="8455" width="7.7109375" style="8" customWidth="1"/>
    <col min="8456" max="8456" width="8.28515625" style="8" customWidth="1"/>
    <col min="8457" max="8457" width="8.140625" style="8" customWidth="1"/>
    <col min="8458" max="8466" width="8.28515625" style="8" customWidth="1"/>
    <col min="8467" max="8467" width="8" style="8" customWidth="1"/>
    <col min="8468" max="8494" width="8.42578125" style="8" customWidth="1"/>
    <col min="8495" max="8704" width="9.140625" style="8"/>
    <col min="8705" max="8705" width="4.42578125" style="8" customWidth="1"/>
    <col min="8706" max="8706" width="12.140625" style="8" customWidth="1"/>
    <col min="8707" max="8707" width="9.42578125" style="8" customWidth="1"/>
    <col min="8708" max="8708" width="10.42578125" style="8" customWidth="1"/>
    <col min="8709" max="8709" width="4.28515625" style="8" customWidth="1"/>
    <col min="8710" max="8710" width="6.140625" style="8" customWidth="1"/>
    <col min="8711" max="8711" width="7.7109375" style="8" customWidth="1"/>
    <col min="8712" max="8712" width="8.28515625" style="8" customWidth="1"/>
    <col min="8713" max="8713" width="8.140625" style="8" customWidth="1"/>
    <col min="8714" max="8722" width="8.28515625" style="8" customWidth="1"/>
    <col min="8723" max="8723" width="8" style="8" customWidth="1"/>
    <col min="8724" max="8750" width="8.42578125" style="8" customWidth="1"/>
    <col min="8751" max="8960" width="9.140625" style="8"/>
    <col min="8961" max="8961" width="4.42578125" style="8" customWidth="1"/>
    <col min="8962" max="8962" width="12.140625" style="8" customWidth="1"/>
    <col min="8963" max="8963" width="9.42578125" style="8" customWidth="1"/>
    <col min="8964" max="8964" width="10.42578125" style="8" customWidth="1"/>
    <col min="8965" max="8965" width="4.28515625" style="8" customWidth="1"/>
    <col min="8966" max="8966" width="6.140625" style="8" customWidth="1"/>
    <col min="8967" max="8967" width="7.7109375" style="8" customWidth="1"/>
    <col min="8968" max="8968" width="8.28515625" style="8" customWidth="1"/>
    <col min="8969" max="8969" width="8.140625" style="8" customWidth="1"/>
    <col min="8970" max="8978" width="8.28515625" style="8" customWidth="1"/>
    <col min="8979" max="8979" width="8" style="8" customWidth="1"/>
    <col min="8980" max="9006" width="8.42578125" style="8" customWidth="1"/>
    <col min="9007" max="9216" width="9.140625" style="8"/>
    <col min="9217" max="9217" width="4.42578125" style="8" customWidth="1"/>
    <col min="9218" max="9218" width="12.140625" style="8" customWidth="1"/>
    <col min="9219" max="9219" width="9.42578125" style="8" customWidth="1"/>
    <col min="9220" max="9220" width="10.42578125" style="8" customWidth="1"/>
    <col min="9221" max="9221" width="4.28515625" style="8" customWidth="1"/>
    <col min="9222" max="9222" width="6.140625" style="8" customWidth="1"/>
    <col min="9223" max="9223" width="7.7109375" style="8" customWidth="1"/>
    <col min="9224" max="9224" width="8.28515625" style="8" customWidth="1"/>
    <col min="9225" max="9225" width="8.140625" style="8" customWidth="1"/>
    <col min="9226" max="9234" width="8.28515625" style="8" customWidth="1"/>
    <col min="9235" max="9235" width="8" style="8" customWidth="1"/>
    <col min="9236" max="9262" width="8.42578125" style="8" customWidth="1"/>
    <col min="9263" max="9472" width="9.140625" style="8"/>
    <col min="9473" max="9473" width="4.42578125" style="8" customWidth="1"/>
    <col min="9474" max="9474" width="12.140625" style="8" customWidth="1"/>
    <col min="9475" max="9475" width="9.42578125" style="8" customWidth="1"/>
    <col min="9476" max="9476" width="10.42578125" style="8" customWidth="1"/>
    <col min="9477" max="9477" width="4.28515625" style="8" customWidth="1"/>
    <col min="9478" max="9478" width="6.140625" style="8" customWidth="1"/>
    <col min="9479" max="9479" width="7.7109375" style="8" customWidth="1"/>
    <col min="9480" max="9480" width="8.28515625" style="8" customWidth="1"/>
    <col min="9481" max="9481" width="8.140625" style="8" customWidth="1"/>
    <col min="9482" max="9490" width="8.28515625" style="8" customWidth="1"/>
    <col min="9491" max="9491" width="8" style="8" customWidth="1"/>
    <col min="9492" max="9518" width="8.42578125" style="8" customWidth="1"/>
    <col min="9519" max="9728" width="9.140625" style="8"/>
    <col min="9729" max="9729" width="4.42578125" style="8" customWidth="1"/>
    <col min="9730" max="9730" width="12.140625" style="8" customWidth="1"/>
    <col min="9731" max="9731" width="9.42578125" style="8" customWidth="1"/>
    <col min="9732" max="9732" width="10.42578125" style="8" customWidth="1"/>
    <col min="9733" max="9733" width="4.28515625" style="8" customWidth="1"/>
    <col min="9734" max="9734" width="6.140625" style="8" customWidth="1"/>
    <col min="9735" max="9735" width="7.7109375" style="8" customWidth="1"/>
    <col min="9736" max="9736" width="8.28515625" style="8" customWidth="1"/>
    <col min="9737" max="9737" width="8.140625" style="8" customWidth="1"/>
    <col min="9738" max="9746" width="8.28515625" style="8" customWidth="1"/>
    <col min="9747" max="9747" width="8" style="8" customWidth="1"/>
    <col min="9748" max="9774" width="8.42578125" style="8" customWidth="1"/>
    <col min="9775" max="9984" width="9.140625" style="8"/>
    <col min="9985" max="9985" width="4.42578125" style="8" customWidth="1"/>
    <col min="9986" max="9986" width="12.140625" style="8" customWidth="1"/>
    <col min="9987" max="9987" width="9.42578125" style="8" customWidth="1"/>
    <col min="9988" max="9988" width="10.42578125" style="8" customWidth="1"/>
    <col min="9989" max="9989" width="4.28515625" style="8" customWidth="1"/>
    <col min="9990" max="9990" width="6.140625" style="8" customWidth="1"/>
    <col min="9991" max="9991" width="7.7109375" style="8" customWidth="1"/>
    <col min="9992" max="9992" width="8.28515625" style="8" customWidth="1"/>
    <col min="9993" max="9993" width="8.140625" style="8" customWidth="1"/>
    <col min="9994" max="10002" width="8.28515625" style="8" customWidth="1"/>
    <col min="10003" max="10003" width="8" style="8" customWidth="1"/>
    <col min="10004" max="10030" width="8.42578125" style="8" customWidth="1"/>
    <col min="10031" max="10240" width="9.140625" style="8"/>
    <col min="10241" max="10241" width="4.42578125" style="8" customWidth="1"/>
    <col min="10242" max="10242" width="12.140625" style="8" customWidth="1"/>
    <col min="10243" max="10243" width="9.42578125" style="8" customWidth="1"/>
    <col min="10244" max="10244" width="10.42578125" style="8" customWidth="1"/>
    <col min="10245" max="10245" width="4.28515625" style="8" customWidth="1"/>
    <col min="10246" max="10246" width="6.140625" style="8" customWidth="1"/>
    <col min="10247" max="10247" width="7.7109375" style="8" customWidth="1"/>
    <col min="10248" max="10248" width="8.28515625" style="8" customWidth="1"/>
    <col min="10249" max="10249" width="8.140625" style="8" customWidth="1"/>
    <col min="10250" max="10258" width="8.28515625" style="8" customWidth="1"/>
    <col min="10259" max="10259" width="8" style="8" customWidth="1"/>
    <col min="10260" max="10286" width="8.42578125" style="8" customWidth="1"/>
    <col min="10287" max="10496" width="9.140625" style="8"/>
    <col min="10497" max="10497" width="4.42578125" style="8" customWidth="1"/>
    <col min="10498" max="10498" width="12.140625" style="8" customWidth="1"/>
    <col min="10499" max="10499" width="9.42578125" style="8" customWidth="1"/>
    <col min="10500" max="10500" width="10.42578125" style="8" customWidth="1"/>
    <col min="10501" max="10501" width="4.28515625" style="8" customWidth="1"/>
    <col min="10502" max="10502" width="6.140625" style="8" customWidth="1"/>
    <col min="10503" max="10503" width="7.7109375" style="8" customWidth="1"/>
    <col min="10504" max="10504" width="8.28515625" style="8" customWidth="1"/>
    <col min="10505" max="10505" width="8.140625" style="8" customWidth="1"/>
    <col min="10506" max="10514" width="8.28515625" style="8" customWidth="1"/>
    <col min="10515" max="10515" width="8" style="8" customWidth="1"/>
    <col min="10516" max="10542" width="8.42578125" style="8" customWidth="1"/>
    <col min="10543" max="10752" width="9.140625" style="8"/>
    <col min="10753" max="10753" width="4.42578125" style="8" customWidth="1"/>
    <col min="10754" max="10754" width="12.140625" style="8" customWidth="1"/>
    <col min="10755" max="10755" width="9.42578125" style="8" customWidth="1"/>
    <col min="10756" max="10756" width="10.42578125" style="8" customWidth="1"/>
    <col min="10757" max="10757" width="4.28515625" style="8" customWidth="1"/>
    <col min="10758" max="10758" width="6.140625" style="8" customWidth="1"/>
    <col min="10759" max="10759" width="7.7109375" style="8" customWidth="1"/>
    <col min="10760" max="10760" width="8.28515625" style="8" customWidth="1"/>
    <col min="10761" max="10761" width="8.140625" style="8" customWidth="1"/>
    <col min="10762" max="10770" width="8.28515625" style="8" customWidth="1"/>
    <col min="10771" max="10771" width="8" style="8" customWidth="1"/>
    <col min="10772" max="10798" width="8.42578125" style="8" customWidth="1"/>
    <col min="10799" max="11008" width="9.140625" style="8"/>
    <col min="11009" max="11009" width="4.42578125" style="8" customWidth="1"/>
    <col min="11010" max="11010" width="12.140625" style="8" customWidth="1"/>
    <col min="11011" max="11011" width="9.42578125" style="8" customWidth="1"/>
    <col min="11012" max="11012" width="10.42578125" style="8" customWidth="1"/>
    <col min="11013" max="11013" width="4.28515625" style="8" customWidth="1"/>
    <col min="11014" max="11014" width="6.140625" style="8" customWidth="1"/>
    <col min="11015" max="11015" width="7.7109375" style="8" customWidth="1"/>
    <col min="11016" max="11016" width="8.28515625" style="8" customWidth="1"/>
    <col min="11017" max="11017" width="8.140625" style="8" customWidth="1"/>
    <col min="11018" max="11026" width="8.28515625" style="8" customWidth="1"/>
    <col min="11027" max="11027" width="8" style="8" customWidth="1"/>
    <col min="11028" max="11054" width="8.42578125" style="8" customWidth="1"/>
    <col min="11055" max="11264" width="9.140625" style="8"/>
    <col min="11265" max="11265" width="4.42578125" style="8" customWidth="1"/>
    <col min="11266" max="11266" width="12.140625" style="8" customWidth="1"/>
    <col min="11267" max="11267" width="9.42578125" style="8" customWidth="1"/>
    <col min="11268" max="11268" width="10.42578125" style="8" customWidth="1"/>
    <col min="11269" max="11269" width="4.28515625" style="8" customWidth="1"/>
    <col min="11270" max="11270" width="6.140625" style="8" customWidth="1"/>
    <col min="11271" max="11271" width="7.7109375" style="8" customWidth="1"/>
    <col min="11272" max="11272" width="8.28515625" style="8" customWidth="1"/>
    <col min="11273" max="11273" width="8.140625" style="8" customWidth="1"/>
    <col min="11274" max="11282" width="8.28515625" style="8" customWidth="1"/>
    <col min="11283" max="11283" width="8" style="8" customWidth="1"/>
    <col min="11284" max="11310" width="8.42578125" style="8" customWidth="1"/>
    <col min="11311" max="11520" width="9.140625" style="8"/>
    <col min="11521" max="11521" width="4.42578125" style="8" customWidth="1"/>
    <col min="11522" max="11522" width="12.140625" style="8" customWidth="1"/>
    <col min="11523" max="11523" width="9.42578125" style="8" customWidth="1"/>
    <col min="11524" max="11524" width="10.42578125" style="8" customWidth="1"/>
    <col min="11525" max="11525" width="4.28515625" style="8" customWidth="1"/>
    <col min="11526" max="11526" width="6.140625" style="8" customWidth="1"/>
    <col min="11527" max="11527" width="7.7109375" style="8" customWidth="1"/>
    <col min="11528" max="11528" width="8.28515625" style="8" customWidth="1"/>
    <col min="11529" max="11529" width="8.140625" style="8" customWidth="1"/>
    <col min="11530" max="11538" width="8.28515625" style="8" customWidth="1"/>
    <col min="11539" max="11539" width="8" style="8" customWidth="1"/>
    <col min="11540" max="11566" width="8.42578125" style="8" customWidth="1"/>
    <col min="11567" max="11776" width="9.140625" style="8"/>
    <col min="11777" max="11777" width="4.42578125" style="8" customWidth="1"/>
    <col min="11778" max="11778" width="12.140625" style="8" customWidth="1"/>
    <col min="11779" max="11779" width="9.42578125" style="8" customWidth="1"/>
    <col min="11780" max="11780" width="10.42578125" style="8" customWidth="1"/>
    <col min="11781" max="11781" width="4.28515625" style="8" customWidth="1"/>
    <col min="11782" max="11782" width="6.140625" style="8" customWidth="1"/>
    <col min="11783" max="11783" width="7.7109375" style="8" customWidth="1"/>
    <col min="11784" max="11784" width="8.28515625" style="8" customWidth="1"/>
    <col min="11785" max="11785" width="8.140625" style="8" customWidth="1"/>
    <col min="11786" max="11794" width="8.28515625" style="8" customWidth="1"/>
    <col min="11795" max="11795" width="8" style="8" customWidth="1"/>
    <col min="11796" max="11822" width="8.42578125" style="8" customWidth="1"/>
    <col min="11823" max="12032" width="9.140625" style="8"/>
    <col min="12033" max="12033" width="4.42578125" style="8" customWidth="1"/>
    <col min="12034" max="12034" width="12.140625" style="8" customWidth="1"/>
    <col min="12035" max="12035" width="9.42578125" style="8" customWidth="1"/>
    <col min="12036" max="12036" width="10.42578125" style="8" customWidth="1"/>
    <col min="12037" max="12037" width="4.28515625" style="8" customWidth="1"/>
    <col min="12038" max="12038" width="6.140625" style="8" customWidth="1"/>
    <col min="12039" max="12039" width="7.7109375" style="8" customWidth="1"/>
    <col min="12040" max="12040" width="8.28515625" style="8" customWidth="1"/>
    <col min="12041" max="12041" width="8.140625" style="8" customWidth="1"/>
    <col min="12042" max="12050" width="8.28515625" style="8" customWidth="1"/>
    <col min="12051" max="12051" width="8" style="8" customWidth="1"/>
    <col min="12052" max="12078" width="8.42578125" style="8" customWidth="1"/>
    <col min="12079" max="12288" width="9.140625" style="8"/>
    <col min="12289" max="12289" width="4.42578125" style="8" customWidth="1"/>
    <col min="12290" max="12290" width="12.140625" style="8" customWidth="1"/>
    <col min="12291" max="12291" width="9.42578125" style="8" customWidth="1"/>
    <col min="12292" max="12292" width="10.42578125" style="8" customWidth="1"/>
    <col min="12293" max="12293" width="4.28515625" style="8" customWidth="1"/>
    <col min="12294" max="12294" width="6.140625" style="8" customWidth="1"/>
    <col min="12295" max="12295" width="7.7109375" style="8" customWidth="1"/>
    <col min="12296" max="12296" width="8.28515625" style="8" customWidth="1"/>
    <col min="12297" max="12297" width="8.140625" style="8" customWidth="1"/>
    <col min="12298" max="12306" width="8.28515625" style="8" customWidth="1"/>
    <col min="12307" max="12307" width="8" style="8" customWidth="1"/>
    <col min="12308" max="12334" width="8.42578125" style="8" customWidth="1"/>
    <col min="12335" max="12544" width="9.140625" style="8"/>
    <col min="12545" max="12545" width="4.42578125" style="8" customWidth="1"/>
    <col min="12546" max="12546" width="12.140625" style="8" customWidth="1"/>
    <col min="12547" max="12547" width="9.42578125" style="8" customWidth="1"/>
    <col min="12548" max="12548" width="10.42578125" style="8" customWidth="1"/>
    <col min="12549" max="12549" width="4.28515625" style="8" customWidth="1"/>
    <col min="12550" max="12550" width="6.140625" style="8" customWidth="1"/>
    <col min="12551" max="12551" width="7.7109375" style="8" customWidth="1"/>
    <col min="12552" max="12552" width="8.28515625" style="8" customWidth="1"/>
    <col min="12553" max="12553" width="8.140625" style="8" customWidth="1"/>
    <col min="12554" max="12562" width="8.28515625" style="8" customWidth="1"/>
    <col min="12563" max="12563" width="8" style="8" customWidth="1"/>
    <col min="12564" max="12590" width="8.42578125" style="8" customWidth="1"/>
    <col min="12591" max="12800" width="9.140625" style="8"/>
    <col min="12801" max="12801" width="4.42578125" style="8" customWidth="1"/>
    <col min="12802" max="12802" width="12.140625" style="8" customWidth="1"/>
    <col min="12803" max="12803" width="9.42578125" style="8" customWidth="1"/>
    <col min="12804" max="12804" width="10.42578125" style="8" customWidth="1"/>
    <col min="12805" max="12805" width="4.28515625" style="8" customWidth="1"/>
    <col min="12806" max="12806" width="6.140625" style="8" customWidth="1"/>
    <col min="12807" max="12807" width="7.7109375" style="8" customWidth="1"/>
    <col min="12808" max="12808" width="8.28515625" style="8" customWidth="1"/>
    <col min="12809" max="12809" width="8.140625" style="8" customWidth="1"/>
    <col min="12810" max="12818" width="8.28515625" style="8" customWidth="1"/>
    <col min="12819" max="12819" width="8" style="8" customWidth="1"/>
    <col min="12820" max="12846" width="8.42578125" style="8" customWidth="1"/>
    <col min="12847" max="13056" width="9.140625" style="8"/>
    <col min="13057" max="13057" width="4.42578125" style="8" customWidth="1"/>
    <col min="13058" max="13058" width="12.140625" style="8" customWidth="1"/>
    <col min="13059" max="13059" width="9.42578125" style="8" customWidth="1"/>
    <col min="13060" max="13060" width="10.42578125" style="8" customWidth="1"/>
    <col min="13061" max="13061" width="4.28515625" style="8" customWidth="1"/>
    <col min="13062" max="13062" width="6.140625" style="8" customWidth="1"/>
    <col min="13063" max="13063" width="7.7109375" style="8" customWidth="1"/>
    <col min="13064" max="13064" width="8.28515625" style="8" customWidth="1"/>
    <col min="13065" max="13065" width="8.140625" style="8" customWidth="1"/>
    <col min="13066" max="13074" width="8.28515625" style="8" customWidth="1"/>
    <col min="13075" max="13075" width="8" style="8" customWidth="1"/>
    <col min="13076" max="13102" width="8.42578125" style="8" customWidth="1"/>
    <col min="13103" max="13312" width="9.140625" style="8"/>
    <col min="13313" max="13313" width="4.42578125" style="8" customWidth="1"/>
    <col min="13314" max="13314" width="12.140625" style="8" customWidth="1"/>
    <col min="13315" max="13315" width="9.42578125" style="8" customWidth="1"/>
    <col min="13316" max="13316" width="10.42578125" style="8" customWidth="1"/>
    <col min="13317" max="13317" width="4.28515625" style="8" customWidth="1"/>
    <col min="13318" max="13318" width="6.140625" style="8" customWidth="1"/>
    <col min="13319" max="13319" width="7.7109375" style="8" customWidth="1"/>
    <col min="13320" max="13320" width="8.28515625" style="8" customWidth="1"/>
    <col min="13321" max="13321" width="8.140625" style="8" customWidth="1"/>
    <col min="13322" max="13330" width="8.28515625" style="8" customWidth="1"/>
    <col min="13331" max="13331" width="8" style="8" customWidth="1"/>
    <col min="13332" max="13358" width="8.42578125" style="8" customWidth="1"/>
    <col min="13359" max="13568" width="9.140625" style="8"/>
    <col min="13569" max="13569" width="4.42578125" style="8" customWidth="1"/>
    <col min="13570" max="13570" width="12.140625" style="8" customWidth="1"/>
    <col min="13571" max="13571" width="9.42578125" style="8" customWidth="1"/>
    <col min="13572" max="13572" width="10.42578125" style="8" customWidth="1"/>
    <col min="13573" max="13573" width="4.28515625" style="8" customWidth="1"/>
    <col min="13574" max="13574" width="6.140625" style="8" customWidth="1"/>
    <col min="13575" max="13575" width="7.7109375" style="8" customWidth="1"/>
    <col min="13576" max="13576" width="8.28515625" style="8" customWidth="1"/>
    <col min="13577" max="13577" width="8.140625" style="8" customWidth="1"/>
    <col min="13578" max="13586" width="8.28515625" style="8" customWidth="1"/>
    <col min="13587" max="13587" width="8" style="8" customWidth="1"/>
    <col min="13588" max="13614" width="8.42578125" style="8" customWidth="1"/>
    <col min="13615" max="13824" width="9.140625" style="8"/>
    <col min="13825" max="13825" width="4.42578125" style="8" customWidth="1"/>
    <col min="13826" max="13826" width="12.140625" style="8" customWidth="1"/>
    <col min="13827" max="13827" width="9.42578125" style="8" customWidth="1"/>
    <col min="13828" max="13828" width="10.42578125" style="8" customWidth="1"/>
    <col min="13829" max="13829" width="4.28515625" style="8" customWidth="1"/>
    <col min="13830" max="13830" width="6.140625" style="8" customWidth="1"/>
    <col min="13831" max="13831" width="7.7109375" style="8" customWidth="1"/>
    <col min="13832" max="13832" width="8.28515625" style="8" customWidth="1"/>
    <col min="13833" max="13833" width="8.140625" style="8" customWidth="1"/>
    <col min="13834" max="13842" width="8.28515625" style="8" customWidth="1"/>
    <col min="13843" max="13843" width="8" style="8" customWidth="1"/>
    <col min="13844" max="13870" width="8.42578125" style="8" customWidth="1"/>
    <col min="13871" max="14080" width="9.140625" style="8"/>
    <col min="14081" max="14081" width="4.42578125" style="8" customWidth="1"/>
    <col min="14082" max="14082" width="12.140625" style="8" customWidth="1"/>
    <col min="14083" max="14083" width="9.42578125" style="8" customWidth="1"/>
    <col min="14084" max="14084" width="10.42578125" style="8" customWidth="1"/>
    <col min="14085" max="14085" width="4.28515625" style="8" customWidth="1"/>
    <col min="14086" max="14086" width="6.140625" style="8" customWidth="1"/>
    <col min="14087" max="14087" width="7.7109375" style="8" customWidth="1"/>
    <col min="14088" max="14088" width="8.28515625" style="8" customWidth="1"/>
    <col min="14089" max="14089" width="8.140625" style="8" customWidth="1"/>
    <col min="14090" max="14098" width="8.28515625" style="8" customWidth="1"/>
    <col min="14099" max="14099" width="8" style="8" customWidth="1"/>
    <col min="14100" max="14126" width="8.42578125" style="8" customWidth="1"/>
    <col min="14127" max="14336" width="9.140625" style="8"/>
    <col min="14337" max="14337" width="4.42578125" style="8" customWidth="1"/>
    <col min="14338" max="14338" width="12.140625" style="8" customWidth="1"/>
    <col min="14339" max="14339" width="9.42578125" style="8" customWidth="1"/>
    <col min="14340" max="14340" width="10.42578125" style="8" customWidth="1"/>
    <col min="14341" max="14341" width="4.28515625" style="8" customWidth="1"/>
    <col min="14342" max="14342" width="6.140625" style="8" customWidth="1"/>
    <col min="14343" max="14343" width="7.7109375" style="8" customWidth="1"/>
    <col min="14344" max="14344" width="8.28515625" style="8" customWidth="1"/>
    <col min="14345" max="14345" width="8.140625" style="8" customWidth="1"/>
    <col min="14346" max="14354" width="8.28515625" style="8" customWidth="1"/>
    <col min="14355" max="14355" width="8" style="8" customWidth="1"/>
    <col min="14356" max="14382" width="8.42578125" style="8" customWidth="1"/>
    <col min="14383" max="14592" width="9.140625" style="8"/>
    <col min="14593" max="14593" width="4.42578125" style="8" customWidth="1"/>
    <col min="14594" max="14594" width="12.140625" style="8" customWidth="1"/>
    <col min="14595" max="14595" width="9.42578125" style="8" customWidth="1"/>
    <col min="14596" max="14596" width="10.42578125" style="8" customWidth="1"/>
    <col min="14597" max="14597" width="4.28515625" style="8" customWidth="1"/>
    <col min="14598" max="14598" width="6.140625" style="8" customWidth="1"/>
    <col min="14599" max="14599" width="7.7109375" style="8" customWidth="1"/>
    <col min="14600" max="14600" width="8.28515625" style="8" customWidth="1"/>
    <col min="14601" max="14601" width="8.140625" style="8" customWidth="1"/>
    <col min="14602" max="14610" width="8.28515625" style="8" customWidth="1"/>
    <col min="14611" max="14611" width="8" style="8" customWidth="1"/>
    <col min="14612" max="14638" width="8.42578125" style="8" customWidth="1"/>
    <col min="14639" max="14848" width="9.140625" style="8"/>
    <col min="14849" max="14849" width="4.42578125" style="8" customWidth="1"/>
    <col min="14850" max="14850" width="12.140625" style="8" customWidth="1"/>
    <col min="14851" max="14851" width="9.42578125" style="8" customWidth="1"/>
    <col min="14852" max="14852" width="10.42578125" style="8" customWidth="1"/>
    <col min="14853" max="14853" width="4.28515625" style="8" customWidth="1"/>
    <col min="14854" max="14854" width="6.140625" style="8" customWidth="1"/>
    <col min="14855" max="14855" width="7.7109375" style="8" customWidth="1"/>
    <col min="14856" max="14856" width="8.28515625" style="8" customWidth="1"/>
    <col min="14857" max="14857" width="8.140625" style="8" customWidth="1"/>
    <col min="14858" max="14866" width="8.28515625" style="8" customWidth="1"/>
    <col min="14867" max="14867" width="8" style="8" customWidth="1"/>
    <col min="14868" max="14894" width="8.42578125" style="8" customWidth="1"/>
    <col min="14895" max="15104" width="9.140625" style="8"/>
    <col min="15105" max="15105" width="4.42578125" style="8" customWidth="1"/>
    <col min="15106" max="15106" width="12.140625" style="8" customWidth="1"/>
    <col min="15107" max="15107" width="9.42578125" style="8" customWidth="1"/>
    <col min="15108" max="15108" width="10.42578125" style="8" customWidth="1"/>
    <col min="15109" max="15109" width="4.28515625" style="8" customWidth="1"/>
    <col min="15110" max="15110" width="6.140625" style="8" customWidth="1"/>
    <col min="15111" max="15111" width="7.7109375" style="8" customWidth="1"/>
    <col min="15112" max="15112" width="8.28515625" style="8" customWidth="1"/>
    <col min="15113" max="15113" width="8.140625" style="8" customWidth="1"/>
    <col min="15114" max="15122" width="8.28515625" style="8" customWidth="1"/>
    <col min="15123" max="15123" width="8" style="8" customWidth="1"/>
    <col min="15124" max="15150" width="8.42578125" style="8" customWidth="1"/>
    <col min="15151" max="15360" width="9.140625" style="8"/>
    <col min="15361" max="15361" width="4.42578125" style="8" customWidth="1"/>
    <col min="15362" max="15362" width="12.140625" style="8" customWidth="1"/>
    <col min="15363" max="15363" width="9.42578125" style="8" customWidth="1"/>
    <col min="15364" max="15364" width="10.42578125" style="8" customWidth="1"/>
    <col min="15365" max="15365" width="4.28515625" style="8" customWidth="1"/>
    <col min="15366" max="15366" width="6.140625" style="8" customWidth="1"/>
    <col min="15367" max="15367" width="7.7109375" style="8" customWidth="1"/>
    <col min="15368" max="15368" width="8.28515625" style="8" customWidth="1"/>
    <col min="15369" max="15369" width="8.140625" style="8" customWidth="1"/>
    <col min="15370" max="15378" width="8.28515625" style="8" customWidth="1"/>
    <col min="15379" max="15379" width="8" style="8" customWidth="1"/>
    <col min="15380" max="15406" width="8.42578125" style="8" customWidth="1"/>
    <col min="15407" max="15616" width="9.140625" style="8"/>
    <col min="15617" max="15617" width="4.42578125" style="8" customWidth="1"/>
    <col min="15618" max="15618" width="12.140625" style="8" customWidth="1"/>
    <col min="15619" max="15619" width="9.42578125" style="8" customWidth="1"/>
    <col min="15620" max="15620" width="10.42578125" style="8" customWidth="1"/>
    <col min="15621" max="15621" width="4.28515625" style="8" customWidth="1"/>
    <col min="15622" max="15622" width="6.140625" style="8" customWidth="1"/>
    <col min="15623" max="15623" width="7.7109375" style="8" customWidth="1"/>
    <col min="15624" max="15624" width="8.28515625" style="8" customWidth="1"/>
    <col min="15625" max="15625" width="8.140625" style="8" customWidth="1"/>
    <col min="15626" max="15634" width="8.28515625" style="8" customWidth="1"/>
    <col min="15635" max="15635" width="8" style="8" customWidth="1"/>
    <col min="15636" max="15662" width="8.42578125" style="8" customWidth="1"/>
    <col min="15663" max="15872" width="9.140625" style="8"/>
    <col min="15873" max="15873" width="4.42578125" style="8" customWidth="1"/>
    <col min="15874" max="15874" width="12.140625" style="8" customWidth="1"/>
    <col min="15875" max="15875" width="9.42578125" style="8" customWidth="1"/>
    <col min="15876" max="15876" width="10.42578125" style="8" customWidth="1"/>
    <col min="15877" max="15877" width="4.28515625" style="8" customWidth="1"/>
    <col min="15878" max="15878" width="6.140625" style="8" customWidth="1"/>
    <col min="15879" max="15879" width="7.7109375" style="8" customWidth="1"/>
    <col min="15880" max="15880" width="8.28515625" style="8" customWidth="1"/>
    <col min="15881" max="15881" width="8.140625" style="8" customWidth="1"/>
    <col min="15882" max="15890" width="8.28515625" style="8" customWidth="1"/>
    <col min="15891" max="15891" width="8" style="8" customWidth="1"/>
    <col min="15892" max="15918" width="8.42578125" style="8" customWidth="1"/>
    <col min="15919" max="16128" width="9.140625" style="8"/>
    <col min="16129" max="16129" width="4.42578125" style="8" customWidth="1"/>
    <col min="16130" max="16130" width="12.140625" style="8" customWidth="1"/>
    <col min="16131" max="16131" width="9.42578125" style="8" customWidth="1"/>
    <col min="16132" max="16132" width="10.42578125" style="8" customWidth="1"/>
    <col min="16133" max="16133" width="4.28515625" style="8" customWidth="1"/>
    <col min="16134" max="16134" width="6.140625" style="8" customWidth="1"/>
    <col min="16135" max="16135" width="7.7109375" style="8" customWidth="1"/>
    <col min="16136" max="16136" width="8.28515625" style="8" customWidth="1"/>
    <col min="16137" max="16137" width="8.140625" style="8" customWidth="1"/>
    <col min="16138" max="16146" width="8.28515625" style="8" customWidth="1"/>
    <col min="16147" max="16147" width="8" style="8" customWidth="1"/>
    <col min="16148" max="16174" width="8.42578125" style="8" customWidth="1"/>
    <col min="16175" max="16384" width="9.140625" style="8"/>
  </cols>
  <sheetData>
    <row r="1" spans="1:64" ht="16.5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2"/>
      <c r="L1" s="3"/>
      <c r="M1" s="4"/>
      <c r="N1" s="2"/>
      <c r="O1" s="3"/>
      <c r="P1" s="4"/>
      <c r="Q1" s="2"/>
      <c r="R1" s="3"/>
      <c r="S1" s="4"/>
      <c r="T1" s="2"/>
      <c r="U1" s="3"/>
      <c r="V1" s="4"/>
      <c r="W1" s="2"/>
      <c r="X1" s="3"/>
      <c r="Y1" s="4"/>
      <c r="Z1" s="2"/>
      <c r="AA1" s="3"/>
      <c r="AB1" s="4"/>
      <c r="AC1" s="2"/>
      <c r="AD1" s="3"/>
      <c r="AE1" s="4"/>
      <c r="AF1" s="2"/>
      <c r="AG1" s="3"/>
      <c r="AH1" s="4"/>
      <c r="AI1" s="2"/>
      <c r="AJ1" s="3"/>
      <c r="AK1" s="4"/>
      <c r="AL1" s="2"/>
      <c r="AM1" s="5"/>
      <c r="AN1" s="5"/>
      <c r="AO1" s="2"/>
      <c r="AP1" s="5"/>
      <c r="AQ1" s="5"/>
      <c r="AR1" s="2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 t="s">
        <v>1</v>
      </c>
    </row>
    <row r="2" spans="1:64" ht="17.25" thickBot="1" x14ac:dyDescent="0.3">
      <c r="A2" s="9" t="s">
        <v>2</v>
      </c>
      <c r="B2" s="9"/>
      <c r="C2" s="9"/>
      <c r="D2" s="9"/>
      <c r="E2" s="9"/>
      <c r="F2" s="1465" t="s">
        <v>3</v>
      </c>
      <c r="G2" s="1465"/>
      <c r="H2" s="14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6"/>
      <c r="AV2" s="10"/>
      <c r="AW2" s="9"/>
      <c r="AX2" s="9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1" t="s">
        <v>4</v>
      </c>
      <c r="BK2" s="1412">
        <v>41808</v>
      </c>
      <c r="BL2" s="1412"/>
    </row>
    <row r="3" spans="1:64" s="15" customFormat="1" ht="17.25" x14ac:dyDescent="0.3">
      <c r="A3" s="1"/>
      <c r="B3" s="9"/>
      <c r="C3" s="9"/>
      <c r="D3" s="9"/>
      <c r="E3" s="9"/>
      <c r="F3" s="11"/>
      <c r="G3" s="9"/>
      <c r="H3" s="9"/>
      <c r="I3" s="1"/>
      <c r="J3" s="1"/>
      <c r="K3" s="12"/>
      <c r="L3" s="12"/>
      <c r="M3" s="12"/>
      <c r="N3" s="13"/>
      <c r="O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4"/>
      <c r="AV3" s="9"/>
      <c r="AW3" s="1464"/>
      <c r="AX3" s="146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s="15" customFormat="1" ht="17.25" thickBo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16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s="15" customFormat="1" ht="17.25" thickBot="1" x14ac:dyDescent="0.3">
      <c r="A5" s="1405" t="s">
        <v>5</v>
      </c>
      <c r="B5" s="1406"/>
      <c r="C5" s="1406"/>
      <c r="D5" s="1406"/>
      <c r="E5" s="1406"/>
      <c r="F5" s="1406"/>
      <c r="G5" s="1407"/>
      <c r="H5" s="1381" t="s">
        <v>6</v>
      </c>
      <c r="I5" s="1382"/>
      <c r="J5" s="1385"/>
      <c r="K5" s="1381" t="s">
        <v>7</v>
      </c>
      <c r="L5" s="1382"/>
      <c r="M5" s="1385"/>
      <c r="N5" s="1381" t="s">
        <v>8</v>
      </c>
      <c r="O5" s="1382"/>
      <c r="P5" s="1385"/>
      <c r="Q5" s="1381" t="s">
        <v>9</v>
      </c>
      <c r="R5" s="1382"/>
      <c r="S5" s="1385"/>
      <c r="T5" s="1381" t="s">
        <v>10</v>
      </c>
      <c r="U5" s="1382"/>
      <c r="V5" s="1385"/>
      <c r="W5" s="1381" t="s">
        <v>11</v>
      </c>
      <c r="X5" s="1382"/>
      <c r="Y5" s="1385"/>
      <c r="Z5" s="1381" t="s">
        <v>12</v>
      </c>
      <c r="AA5" s="1382"/>
      <c r="AB5" s="1385"/>
      <c r="AC5" s="1381" t="s">
        <v>13</v>
      </c>
      <c r="AD5" s="1382"/>
      <c r="AE5" s="1385"/>
      <c r="AF5" s="1381" t="s">
        <v>14</v>
      </c>
      <c r="AG5" s="1382"/>
      <c r="AH5" s="1385"/>
      <c r="AI5" s="1381" t="s">
        <v>15</v>
      </c>
      <c r="AJ5" s="1382"/>
      <c r="AK5" s="1385"/>
      <c r="AL5" s="1381" t="s">
        <v>16</v>
      </c>
      <c r="AM5" s="1382"/>
      <c r="AN5" s="1385"/>
      <c r="AO5" s="1457" t="s">
        <v>17</v>
      </c>
      <c r="AP5" s="1458"/>
      <c r="AQ5" s="1459"/>
      <c r="AR5" s="1457" t="s">
        <v>18</v>
      </c>
      <c r="AS5" s="1458"/>
      <c r="AT5" s="1459"/>
      <c r="AU5" s="1457" t="s">
        <v>19</v>
      </c>
      <c r="AV5" s="1458"/>
      <c r="AW5" s="1459"/>
      <c r="AX5" s="1457" t="s">
        <v>20</v>
      </c>
      <c r="AY5" s="1458"/>
      <c r="AZ5" s="1459"/>
      <c r="BA5" s="1457" t="s">
        <v>21</v>
      </c>
      <c r="BB5" s="1458"/>
      <c r="BC5" s="1459"/>
      <c r="BD5" s="1457" t="s">
        <v>22</v>
      </c>
      <c r="BE5" s="1458"/>
      <c r="BF5" s="1459"/>
      <c r="BG5" s="1457" t="s">
        <v>23</v>
      </c>
      <c r="BH5" s="1458"/>
      <c r="BI5" s="1459"/>
      <c r="BJ5" s="1457" t="s">
        <v>24</v>
      </c>
      <c r="BK5" s="1458"/>
      <c r="BL5" s="1459"/>
    </row>
    <row r="6" spans="1:64" s="15" customFormat="1" ht="16.5" x14ac:dyDescent="0.25">
      <c r="A6" s="1408" t="s">
        <v>25</v>
      </c>
      <c r="B6" s="1409"/>
      <c r="C6" s="17" t="s">
        <v>26</v>
      </c>
      <c r="D6" s="18"/>
      <c r="E6" s="18"/>
      <c r="F6" s="18"/>
      <c r="G6" s="18"/>
      <c r="H6" s="19" t="s">
        <v>27</v>
      </c>
      <c r="I6" s="20" t="s">
        <v>28</v>
      </c>
      <c r="J6" s="21" t="s">
        <v>29</v>
      </c>
      <c r="K6" s="19" t="s">
        <v>27</v>
      </c>
      <c r="L6" s="20" t="s">
        <v>28</v>
      </c>
      <c r="M6" s="21" t="s">
        <v>29</v>
      </c>
      <c r="N6" s="19" t="s">
        <v>27</v>
      </c>
      <c r="O6" s="20" t="s">
        <v>28</v>
      </c>
      <c r="P6" s="21" t="s">
        <v>29</v>
      </c>
      <c r="Q6" s="19" t="s">
        <v>27</v>
      </c>
      <c r="R6" s="20" t="s">
        <v>28</v>
      </c>
      <c r="S6" s="21" t="s">
        <v>29</v>
      </c>
      <c r="T6" s="19" t="s">
        <v>27</v>
      </c>
      <c r="U6" s="20" t="s">
        <v>28</v>
      </c>
      <c r="V6" s="21" t="s">
        <v>29</v>
      </c>
      <c r="W6" s="19" t="s">
        <v>27</v>
      </c>
      <c r="X6" s="20" t="s">
        <v>28</v>
      </c>
      <c r="Y6" s="21" t="s">
        <v>29</v>
      </c>
      <c r="Z6" s="19" t="s">
        <v>27</v>
      </c>
      <c r="AA6" s="20" t="s">
        <v>28</v>
      </c>
      <c r="AB6" s="21" t="s">
        <v>29</v>
      </c>
      <c r="AC6" s="19" t="s">
        <v>27</v>
      </c>
      <c r="AD6" s="20" t="s">
        <v>28</v>
      </c>
      <c r="AE6" s="21" t="s">
        <v>29</v>
      </c>
      <c r="AF6" s="19" t="s">
        <v>27</v>
      </c>
      <c r="AG6" s="20" t="s">
        <v>28</v>
      </c>
      <c r="AH6" s="21" t="s">
        <v>29</v>
      </c>
      <c r="AI6" s="19" t="s">
        <v>27</v>
      </c>
      <c r="AJ6" s="20" t="s">
        <v>28</v>
      </c>
      <c r="AK6" s="21" t="s">
        <v>29</v>
      </c>
      <c r="AL6" s="19" t="s">
        <v>27</v>
      </c>
      <c r="AM6" s="20" t="s">
        <v>28</v>
      </c>
      <c r="AN6" s="21" t="s">
        <v>29</v>
      </c>
      <c r="AO6" s="19" t="s">
        <v>27</v>
      </c>
      <c r="AP6" s="20" t="s">
        <v>28</v>
      </c>
      <c r="AQ6" s="21" t="s">
        <v>29</v>
      </c>
      <c r="AR6" s="19" t="s">
        <v>27</v>
      </c>
      <c r="AS6" s="20" t="s">
        <v>28</v>
      </c>
      <c r="AT6" s="21" t="s">
        <v>29</v>
      </c>
      <c r="AU6" s="19" t="s">
        <v>27</v>
      </c>
      <c r="AV6" s="20" t="s">
        <v>28</v>
      </c>
      <c r="AW6" s="21" t="s">
        <v>29</v>
      </c>
      <c r="AX6" s="19" t="s">
        <v>27</v>
      </c>
      <c r="AY6" s="20" t="s">
        <v>28</v>
      </c>
      <c r="AZ6" s="21" t="s">
        <v>29</v>
      </c>
      <c r="BA6" s="19" t="s">
        <v>27</v>
      </c>
      <c r="BB6" s="20" t="s">
        <v>28</v>
      </c>
      <c r="BC6" s="21" t="s">
        <v>29</v>
      </c>
      <c r="BD6" s="19" t="s">
        <v>27</v>
      </c>
      <c r="BE6" s="20" t="s">
        <v>28</v>
      </c>
      <c r="BF6" s="21" t="s">
        <v>29</v>
      </c>
      <c r="BG6" s="19" t="s">
        <v>27</v>
      </c>
      <c r="BH6" s="20" t="s">
        <v>28</v>
      </c>
      <c r="BI6" s="21" t="s">
        <v>29</v>
      </c>
      <c r="BJ6" s="19" t="s">
        <v>27</v>
      </c>
      <c r="BK6" s="20" t="s">
        <v>28</v>
      </c>
      <c r="BL6" s="21" t="s">
        <v>29</v>
      </c>
    </row>
    <row r="7" spans="1:64" s="15" customFormat="1" ht="13.5" customHeight="1" thickBot="1" x14ac:dyDescent="0.3">
      <c r="A7" s="1410" t="s">
        <v>30</v>
      </c>
      <c r="B7" s="1411"/>
      <c r="C7" s="22" t="s">
        <v>31</v>
      </c>
      <c r="D7" s="23"/>
      <c r="E7" s="23"/>
      <c r="F7" s="24"/>
      <c r="G7" s="24"/>
      <c r="H7" s="25" t="s">
        <v>32</v>
      </c>
      <c r="I7" s="26" t="s">
        <v>33</v>
      </c>
      <c r="J7" s="27" t="s">
        <v>34</v>
      </c>
      <c r="K7" s="28" t="s">
        <v>32</v>
      </c>
      <c r="L7" s="29" t="s">
        <v>33</v>
      </c>
      <c r="M7" s="30" t="s">
        <v>34</v>
      </c>
      <c r="N7" s="28" t="s">
        <v>32</v>
      </c>
      <c r="O7" s="29" t="s">
        <v>33</v>
      </c>
      <c r="P7" s="30" t="s">
        <v>34</v>
      </c>
      <c r="Q7" s="28" t="s">
        <v>32</v>
      </c>
      <c r="R7" s="29" t="s">
        <v>33</v>
      </c>
      <c r="S7" s="30" t="s">
        <v>34</v>
      </c>
      <c r="T7" s="28" t="s">
        <v>32</v>
      </c>
      <c r="U7" s="29" t="s">
        <v>33</v>
      </c>
      <c r="V7" s="30" t="s">
        <v>34</v>
      </c>
      <c r="W7" s="28" t="s">
        <v>32</v>
      </c>
      <c r="X7" s="29" t="s">
        <v>33</v>
      </c>
      <c r="Y7" s="30" t="s">
        <v>34</v>
      </c>
      <c r="Z7" s="28" t="s">
        <v>32</v>
      </c>
      <c r="AA7" s="29" t="s">
        <v>33</v>
      </c>
      <c r="AB7" s="30" t="s">
        <v>34</v>
      </c>
      <c r="AC7" s="28" t="s">
        <v>32</v>
      </c>
      <c r="AD7" s="29" t="s">
        <v>33</v>
      </c>
      <c r="AE7" s="30" t="s">
        <v>34</v>
      </c>
      <c r="AF7" s="28" t="s">
        <v>32</v>
      </c>
      <c r="AG7" s="29" t="s">
        <v>33</v>
      </c>
      <c r="AH7" s="30" t="s">
        <v>34</v>
      </c>
      <c r="AI7" s="28" t="s">
        <v>32</v>
      </c>
      <c r="AJ7" s="29" t="s">
        <v>33</v>
      </c>
      <c r="AK7" s="30" t="s">
        <v>34</v>
      </c>
      <c r="AL7" s="28" t="s">
        <v>32</v>
      </c>
      <c r="AM7" s="29" t="s">
        <v>33</v>
      </c>
      <c r="AN7" s="30" t="s">
        <v>34</v>
      </c>
      <c r="AO7" s="28" t="s">
        <v>32</v>
      </c>
      <c r="AP7" s="29" t="s">
        <v>33</v>
      </c>
      <c r="AQ7" s="30" t="s">
        <v>34</v>
      </c>
      <c r="AR7" s="28" t="s">
        <v>32</v>
      </c>
      <c r="AS7" s="29" t="s">
        <v>33</v>
      </c>
      <c r="AT7" s="30" t="s">
        <v>34</v>
      </c>
      <c r="AU7" s="28" t="s">
        <v>32</v>
      </c>
      <c r="AV7" s="29" t="s">
        <v>33</v>
      </c>
      <c r="AW7" s="30" t="s">
        <v>34</v>
      </c>
      <c r="AX7" s="28" t="s">
        <v>32</v>
      </c>
      <c r="AY7" s="29" t="s">
        <v>33</v>
      </c>
      <c r="AZ7" s="30" t="s">
        <v>34</v>
      </c>
      <c r="BA7" s="28" t="s">
        <v>32</v>
      </c>
      <c r="BB7" s="29" t="s">
        <v>33</v>
      </c>
      <c r="BC7" s="30" t="s">
        <v>34</v>
      </c>
      <c r="BD7" s="28" t="s">
        <v>32</v>
      </c>
      <c r="BE7" s="29" t="s">
        <v>33</v>
      </c>
      <c r="BF7" s="30" t="s">
        <v>34</v>
      </c>
      <c r="BG7" s="28" t="s">
        <v>32</v>
      </c>
      <c r="BH7" s="29" t="s">
        <v>33</v>
      </c>
      <c r="BI7" s="30" t="s">
        <v>34</v>
      </c>
      <c r="BJ7" s="28" t="s">
        <v>32</v>
      </c>
      <c r="BK7" s="29" t="s">
        <v>33</v>
      </c>
      <c r="BL7" s="30" t="s">
        <v>34</v>
      </c>
    </row>
    <row r="8" spans="1:64" ht="13.5" customHeight="1" x14ac:dyDescent="0.25">
      <c r="A8" s="1451" t="s">
        <v>35</v>
      </c>
      <c r="B8" s="1452"/>
      <c r="C8" s="1435">
        <v>40</v>
      </c>
      <c r="D8" s="31"/>
      <c r="E8" s="32"/>
      <c r="F8" s="31" t="s">
        <v>36</v>
      </c>
      <c r="G8" s="32"/>
      <c r="H8" s="33">
        <v>4.0000000000000001E-3</v>
      </c>
      <c r="I8" s="34">
        <v>4.0000000000000001E-3</v>
      </c>
      <c r="J8" s="35">
        <v>4.0000000000000001E-3</v>
      </c>
      <c r="K8" s="33">
        <v>4.0000000000000001E-3</v>
      </c>
      <c r="L8" s="34">
        <v>4.0000000000000001E-3</v>
      </c>
      <c r="M8" s="35">
        <v>4.0000000000000001E-3</v>
      </c>
      <c r="N8" s="33">
        <v>4.0000000000000001E-3</v>
      </c>
      <c r="O8" s="34">
        <v>4.0000000000000001E-3</v>
      </c>
      <c r="P8" s="35">
        <v>4.0000000000000001E-3</v>
      </c>
      <c r="Q8" s="33">
        <v>4.0000000000000001E-3</v>
      </c>
      <c r="R8" s="34">
        <v>4.0000000000000001E-3</v>
      </c>
      <c r="S8" s="35">
        <v>4.0000000000000001E-3</v>
      </c>
      <c r="T8" s="33">
        <v>4.0000000000000001E-3</v>
      </c>
      <c r="U8" s="34">
        <v>4.0000000000000001E-3</v>
      </c>
      <c r="V8" s="35">
        <v>4.0000000000000001E-3</v>
      </c>
      <c r="W8" s="33">
        <v>4.0000000000000001E-3</v>
      </c>
      <c r="X8" s="34">
        <v>4.0000000000000001E-3</v>
      </c>
      <c r="Y8" s="35">
        <v>4.0000000000000001E-3</v>
      </c>
      <c r="Z8" s="33">
        <v>4.0000000000000001E-3</v>
      </c>
      <c r="AA8" s="34">
        <v>4.0000000000000001E-3</v>
      </c>
      <c r="AB8" s="35">
        <v>4.0000000000000001E-3</v>
      </c>
      <c r="AC8" s="33">
        <v>4.0000000000000001E-3</v>
      </c>
      <c r="AD8" s="34">
        <v>4.0000000000000001E-3</v>
      </c>
      <c r="AE8" s="35">
        <v>4.0000000000000001E-3</v>
      </c>
      <c r="AF8" s="33">
        <v>4.0000000000000001E-3</v>
      </c>
      <c r="AG8" s="34">
        <v>4.0000000000000001E-3</v>
      </c>
      <c r="AH8" s="35">
        <v>4.0000000000000001E-3</v>
      </c>
      <c r="AI8" s="33">
        <v>4.0000000000000001E-3</v>
      </c>
      <c r="AJ8" s="34">
        <v>4.0000000000000001E-3</v>
      </c>
      <c r="AK8" s="35">
        <v>4.0000000000000001E-3</v>
      </c>
      <c r="AL8" s="33">
        <v>4.0000000000000001E-3</v>
      </c>
      <c r="AM8" s="34">
        <v>4.0000000000000001E-3</v>
      </c>
      <c r="AN8" s="35">
        <v>4.0000000000000001E-3</v>
      </c>
      <c r="AO8" s="33">
        <v>4.0000000000000001E-3</v>
      </c>
      <c r="AP8" s="34">
        <v>4.0000000000000001E-3</v>
      </c>
      <c r="AQ8" s="35">
        <v>4.0000000000000001E-3</v>
      </c>
      <c r="AR8" s="33">
        <v>4.0000000000000001E-3</v>
      </c>
      <c r="AS8" s="34">
        <v>4.0000000000000001E-3</v>
      </c>
      <c r="AT8" s="35">
        <v>4.0000000000000001E-3</v>
      </c>
      <c r="AU8" s="33">
        <v>4.0000000000000001E-3</v>
      </c>
      <c r="AV8" s="34">
        <v>4.0000000000000001E-3</v>
      </c>
      <c r="AW8" s="35">
        <v>4.0000000000000001E-3</v>
      </c>
      <c r="AX8" s="33">
        <v>4.0000000000000001E-3</v>
      </c>
      <c r="AY8" s="34">
        <v>4.0000000000000001E-3</v>
      </c>
      <c r="AZ8" s="35">
        <v>4.0000000000000001E-3</v>
      </c>
      <c r="BA8" s="33">
        <v>4.0000000000000001E-3</v>
      </c>
      <c r="BB8" s="34">
        <v>4.0000000000000001E-3</v>
      </c>
      <c r="BC8" s="35">
        <v>4.0000000000000001E-3</v>
      </c>
      <c r="BD8" s="33">
        <v>4.0000000000000001E-3</v>
      </c>
      <c r="BE8" s="34">
        <v>4.0000000000000001E-3</v>
      </c>
      <c r="BF8" s="35">
        <v>4.0000000000000001E-3</v>
      </c>
      <c r="BG8" s="33">
        <v>4.0000000000000001E-3</v>
      </c>
      <c r="BH8" s="34">
        <v>4.0000000000000001E-3</v>
      </c>
      <c r="BI8" s="35">
        <v>4.0000000000000001E-3</v>
      </c>
      <c r="BJ8" s="33">
        <v>4.0000000000000001E-3</v>
      </c>
      <c r="BK8" s="34">
        <v>4.0000000000000001E-3</v>
      </c>
      <c r="BL8" s="35">
        <v>4.0000000000000001E-3</v>
      </c>
    </row>
    <row r="9" spans="1:64" ht="13.5" customHeight="1" x14ac:dyDescent="0.25">
      <c r="A9" s="1453"/>
      <c r="B9" s="1454"/>
      <c r="C9" s="1436"/>
      <c r="D9" s="36" t="s">
        <v>37</v>
      </c>
      <c r="E9" s="23"/>
      <c r="F9" s="37" t="s">
        <v>38</v>
      </c>
      <c r="G9" s="38"/>
      <c r="H9" s="39">
        <v>4.0000000000000001E-3</v>
      </c>
      <c r="I9" s="40">
        <v>4.0000000000000001E-3</v>
      </c>
      <c r="J9" s="41">
        <v>4.0000000000000001E-3</v>
      </c>
      <c r="K9" s="39">
        <v>4.0000000000000001E-3</v>
      </c>
      <c r="L9" s="40">
        <v>4.0000000000000001E-3</v>
      </c>
      <c r="M9" s="41">
        <v>4.0000000000000001E-3</v>
      </c>
      <c r="N9" s="39">
        <v>4.0000000000000001E-3</v>
      </c>
      <c r="O9" s="40">
        <v>4.0000000000000001E-3</v>
      </c>
      <c r="P9" s="41">
        <v>4.0000000000000001E-3</v>
      </c>
      <c r="Q9" s="39">
        <v>4.0000000000000001E-3</v>
      </c>
      <c r="R9" s="40">
        <v>4.0000000000000001E-3</v>
      </c>
      <c r="S9" s="41">
        <v>4.0000000000000001E-3</v>
      </c>
      <c r="T9" s="39">
        <v>4.0000000000000001E-3</v>
      </c>
      <c r="U9" s="40">
        <v>4.0000000000000001E-3</v>
      </c>
      <c r="V9" s="41">
        <v>4.0000000000000001E-3</v>
      </c>
      <c r="W9" s="39">
        <v>4.0000000000000001E-3</v>
      </c>
      <c r="X9" s="40">
        <v>4.0000000000000001E-3</v>
      </c>
      <c r="Y9" s="41">
        <v>4.0000000000000001E-3</v>
      </c>
      <c r="Z9" s="39">
        <v>4.0000000000000001E-3</v>
      </c>
      <c r="AA9" s="40">
        <v>4.0000000000000001E-3</v>
      </c>
      <c r="AB9" s="41">
        <v>4.0000000000000001E-3</v>
      </c>
      <c r="AC9" s="39">
        <v>4.0000000000000001E-3</v>
      </c>
      <c r="AD9" s="40">
        <v>4.0000000000000001E-3</v>
      </c>
      <c r="AE9" s="41">
        <v>4.0000000000000001E-3</v>
      </c>
      <c r="AF9" s="39">
        <v>4.0000000000000001E-3</v>
      </c>
      <c r="AG9" s="40">
        <v>4.0000000000000001E-3</v>
      </c>
      <c r="AH9" s="41">
        <v>4.0000000000000001E-3</v>
      </c>
      <c r="AI9" s="39">
        <v>4.0000000000000001E-3</v>
      </c>
      <c r="AJ9" s="40">
        <v>4.0000000000000001E-3</v>
      </c>
      <c r="AK9" s="41">
        <v>4.0000000000000001E-3</v>
      </c>
      <c r="AL9" s="39">
        <v>4.0000000000000001E-3</v>
      </c>
      <c r="AM9" s="40">
        <v>4.0000000000000001E-3</v>
      </c>
      <c r="AN9" s="41">
        <v>4.0000000000000001E-3</v>
      </c>
      <c r="AO9" s="39">
        <v>4.0000000000000001E-3</v>
      </c>
      <c r="AP9" s="40">
        <v>4.0000000000000001E-3</v>
      </c>
      <c r="AQ9" s="41">
        <v>4.0000000000000001E-3</v>
      </c>
      <c r="AR9" s="39">
        <v>4.0000000000000001E-3</v>
      </c>
      <c r="AS9" s="40">
        <v>4.0000000000000001E-3</v>
      </c>
      <c r="AT9" s="41">
        <v>4.0000000000000001E-3</v>
      </c>
      <c r="AU9" s="39">
        <v>4.0000000000000001E-3</v>
      </c>
      <c r="AV9" s="40">
        <v>4.0000000000000001E-3</v>
      </c>
      <c r="AW9" s="41">
        <v>4.0000000000000001E-3</v>
      </c>
      <c r="AX9" s="39">
        <v>4.0000000000000001E-3</v>
      </c>
      <c r="AY9" s="40">
        <v>4.0000000000000001E-3</v>
      </c>
      <c r="AZ9" s="41">
        <v>4.0000000000000001E-3</v>
      </c>
      <c r="BA9" s="39">
        <v>4.0000000000000001E-3</v>
      </c>
      <c r="BB9" s="40">
        <v>4.0000000000000001E-3</v>
      </c>
      <c r="BC9" s="41">
        <v>4.0000000000000001E-3</v>
      </c>
      <c r="BD9" s="39">
        <v>4.0000000000000001E-3</v>
      </c>
      <c r="BE9" s="40">
        <v>4.0000000000000001E-3</v>
      </c>
      <c r="BF9" s="41">
        <v>4.0000000000000001E-3</v>
      </c>
      <c r="BG9" s="39">
        <v>4.0000000000000001E-3</v>
      </c>
      <c r="BH9" s="40">
        <v>4.0000000000000001E-3</v>
      </c>
      <c r="BI9" s="41">
        <v>4.0000000000000001E-3</v>
      </c>
      <c r="BJ9" s="39">
        <v>4.0000000000000001E-3</v>
      </c>
      <c r="BK9" s="40">
        <v>4.0000000000000001E-3</v>
      </c>
      <c r="BL9" s="41">
        <v>4.0000000000000001E-3</v>
      </c>
    </row>
    <row r="10" spans="1:64" ht="17.25" thickBot="1" x14ac:dyDescent="0.3">
      <c r="A10" s="1453"/>
      <c r="B10" s="1454"/>
      <c r="C10" s="1436"/>
      <c r="D10" s="36"/>
      <c r="E10" s="23"/>
      <c r="F10" s="42" t="s">
        <v>39</v>
      </c>
      <c r="G10" s="38"/>
      <c r="H10" s="43">
        <v>4.0000000000000001E-3</v>
      </c>
      <c r="I10" s="44">
        <v>4.0000000000000001E-3</v>
      </c>
      <c r="J10" s="45">
        <v>4.0000000000000001E-3</v>
      </c>
      <c r="K10" s="43">
        <v>4.0000000000000001E-3</v>
      </c>
      <c r="L10" s="44">
        <v>4.0000000000000001E-3</v>
      </c>
      <c r="M10" s="45">
        <v>4.0000000000000001E-3</v>
      </c>
      <c r="N10" s="43">
        <v>4.0000000000000001E-3</v>
      </c>
      <c r="O10" s="44">
        <v>4.0000000000000001E-3</v>
      </c>
      <c r="P10" s="45">
        <v>4.0000000000000001E-3</v>
      </c>
      <c r="Q10" s="43">
        <v>4.0000000000000001E-3</v>
      </c>
      <c r="R10" s="44">
        <v>4.0000000000000001E-3</v>
      </c>
      <c r="S10" s="45">
        <v>4.0000000000000001E-3</v>
      </c>
      <c r="T10" s="43">
        <v>4.0000000000000001E-3</v>
      </c>
      <c r="U10" s="44">
        <v>4.0000000000000001E-3</v>
      </c>
      <c r="V10" s="45">
        <v>4.0000000000000001E-3</v>
      </c>
      <c r="W10" s="43">
        <v>4.0000000000000001E-3</v>
      </c>
      <c r="X10" s="44">
        <v>4.0000000000000001E-3</v>
      </c>
      <c r="Y10" s="45">
        <v>4.0000000000000001E-3</v>
      </c>
      <c r="Z10" s="43">
        <v>4.0000000000000001E-3</v>
      </c>
      <c r="AA10" s="44">
        <v>4.0000000000000001E-3</v>
      </c>
      <c r="AB10" s="45">
        <v>4.0000000000000001E-3</v>
      </c>
      <c r="AC10" s="43">
        <v>4.0000000000000001E-3</v>
      </c>
      <c r="AD10" s="44">
        <v>4.0000000000000001E-3</v>
      </c>
      <c r="AE10" s="45">
        <v>4.0000000000000001E-3</v>
      </c>
      <c r="AF10" s="43">
        <v>4.0000000000000001E-3</v>
      </c>
      <c r="AG10" s="44">
        <v>4.0000000000000001E-3</v>
      </c>
      <c r="AH10" s="45">
        <v>4.0000000000000001E-3</v>
      </c>
      <c r="AI10" s="43">
        <v>4.0000000000000001E-3</v>
      </c>
      <c r="AJ10" s="44">
        <v>4.0000000000000001E-3</v>
      </c>
      <c r="AK10" s="45">
        <v>4.0000000000000001E-3</v>
      </c>
      <c r="AL10" s="43">
        <v>4.0000000000000001E-3</v>
      </c>
      <c r="AM10" s="44">
        <v>4.0000000000000001E-3</v>
      </c>
      <c r="AN10" s="45">
        <v>4.0000000000000001E-3</v>
      </c>
      <c r="AO10" s="43">
        <v>4.0000000000000001E-3</v>
      </c>
      <c r="AP10" s="44">
        <v>4.0000000000000001E-3</v>
      </c>
      <c r="AQ10" s="45">
        <v>4.0000000000000001E-3</v>
      </c>
      <c r="AR10" s="43">
        <v>4.0000000000000001E-3</v>
      </c>
      <c r="AS10" s="44">
        <v>4.0000000000000001E-3</v>
      </c>
      <c r="AT10" s="45">
        <v>4.0000000000000001E-3</v>
      </c>
      <c r="AU10" s="43">
        <v>4.0000000000000001E-3</v>
      </c>
      <c r="AV10" s="44">
        <v>4.0000000000000001E-3</v>
      </c>
      <c r="AW10" s="45">
        <v>4.0000000000000001E-3</v>
      </c>
      <c r="AX10" s="43">
        <v>4.0000000000000001E-3</v>
      </c>
      <c r="AY10" s="44">
        <v>4.0000000000000001E-3</v>
      </c>
      <c r="AZ10" s="45">
        <v>4.0000000000000001E-3</v>
      </c>
      <c r="BA10" s="43">
        <v>4.0000000000000001E-3</v>
      </c>
      <c r="BB10" s="44">
        <v>4.0000000000000001E-3</v>
      </c>
      <c r="BC10" s="45">
        <v>4.0000000000000001E-3</v>
      </c>
      <c r="BD10" s="43">
        <v>4.0000000000000001E-3</v>
      </c>
      <c r="BE10" s="44">
        <v>4.0000000000000001E-3</v>
      </c>
      <c r="BF10" s="45">
        <v>4.0000000000000001E-3</v>
      </c>
      <c r="BG10" s="43">
        <v>4.0000000000000001E-3</v>
      </c>
      <c r="BH10" s="44">
        <v>4.0000000000000001E-3</v>
      </c>
      <c r="BI10" s="45">
        <v>4.0000000000000001E-3</v>
      </c>
      <c r="BJ10" s="43">
        <v>4.0000000000000001E-3</v>
      </c>
      <c r="BK10" s="44">
        <v>4.0000000000000001E-3</v>
      </c>
      <c r="BL10" s="45">
        <v>4.0000000000000001E-3</v>
      </c>
    </row>
    <row r="11" spans="1:64" ht="17.25" thickBot="1" x14ac:dyDescent="0.3">
      <c r="A11" s="1453"/>
      <c r="B11" s="1454"/>
      <c r="C11" s="1436"/>
      <c r="D11" s="46" t="s">
        <v>40</v>
      </c>
      <c r="E11" s="47"/>
      <c r="F11" s="47"/>
      <c r="G11" s="48"/>
      <c r="H11" s="49"/>
      <c r="I11" s="50">
        <v>4</v>
      </c>
      <c r="J11" s="51"/>
      <c r="K11" s="52"/>
      <c r="L11" s="53">
        <v>4</v>
      </c>
      <c r="M11" s="54"/>
      <c r="N11" s="52"/>
      <c r="O11" s="53">
        <v>4</v>
      </c>
      <c r="P11" s="54"/>
      <c r="Q11" s="52"/>
      <c r="R11" s="53">
        <v>4</v>
      </c>
      <c r="S11" s="54"/>
      <c r="T11" s="52"/>
      <c r="U11" s="53">
        <v>4</v>
      </c>
      <c r="V11" s="54"/>
      <c r="W11" s="52"/>
      <c r="X11" s="53">
        <v>4</v>
      </c>
      <c r="Y11" s="54"/>
      <c r="Z11" s="52"/>
      <c r="AA11" s="53">
        <v>4</v>
      </c>
      <c r="AB11" s="54"/>
      <c r="AC11" s="52"/>
      <c r="AD11" s="53">
        <v>4</v>
      </c>
      <c r="AE11" s="54"/>
      <c r="AF11" s="52"/>
      <c r="AG11" s="53">
        <v>4</v>
      </c>
      <c r="AH11" s="54"/>
      <c r="AI11" s="52"/>
      <c r="AJ11" s="53">
        <v>4</v>
      </c>
      <c r="AK11" s="54"/>
      <c r="AL11" s="52"/>
      <c r="AM11" s="53">
        <v>4</v>
      </c>
      <c r="AN11" s="54"/>
      <c r="AO11" s="52"/>
      <c r="AP11" s="53">
        <v>4</v>
      </c>
      <c r="AQ11" s="54"/>
      <c r="AR11" s="52"/>
      <c r="AS11" s="53">
        <v>4</v>
      </c>
      <c r="AT11" s="54"/>
      <c r="AU11" s="52"/>
      <c r="AV11" s="53">
        <v>4</v>
      </c>
      <c r="AW11" s="54"/>
      <c r="AX11" s="52"/>
      <c r="AY11" s="53">
        <v>4</v>
      </c>
      <c r="AZ11" s="54"/>
      <c r="BA11" s="52"/>
      <c r="BB11" s="53">
        <v>4</v>
      </c>
      <c r="BC11" s="54"/>
      <c r="BD11" s="52"/>
      <c r="BE11" s="53">
        <v>4</v>
      </c>
      <c r="BF11" s="54"/>
      <c r="BG11" s="52"/>
      <c r="BH11" s="53">
        <v>4</v>
      </c>
      <c r="BI11" s="54"/>
      <c r="BJ11" s="52"/>
      <c r="BK11" s="53">
        <v>4</v>
      </c>
      <c r="BL11" s="54"/>
    </row>
    <row r="12" spans="1:64" ht="16.5" x14ac:dyDescent="0.25">
      <c r="A12" s="1453"/>
      <c r="B12" s="1454"/>
      <c r="C12" s="1436"/>
      <c r="D12" s="55"/>
      <c r="E12" s="9"/>
      <c r="F12" s="56" t="s">
        <v>36</v>
      </c>
      <c r="G12" s="57"/>
      <c r="H12" s="58"/>
      <c r="I12" s="59">
        <v>120</v>
      </c>
      <c r="J12" s="60"/>
      <c r="K12" s="58"/>
      <c r="L12" s="59">
        <v>120</v>
      </c>
      <c r="M12" s="60"/>
      <c r="N12" s="58"/>
      <c r="O12" s="59">
        <v>120</v>
      </c>
      <c r="P12" s="60"/>
      <c r="Q12" s="58"/>
      <c r="R12" s="59">
        <v>120</v>
      </c>
      <c r="S12" s="60"/>
      <c r="T12" s="58"/>
      <c r="U12" s="59">
        <v>120</v>
      </c>
      <c r="V12" s="60"/>
      <c r="W12" s="58"/>
      <c r="X12" s="59">
        <v>120</v>
      </c>
      <c r="Y12" s="60"/>
      <c r="Z12" s="58"/>
      <c r="AA12" s="59">
        <v>120</v>
      </c>
      <c r="AB12" s="60"/>
      <c r="AC12" s="58"/>
      <c r="AD12" s="59">
        <v>120</v>
      </c>
      <c r="AE12" s="60"/>
      <c r="AF12" s="58"/>
      <c r="AG12" s="59">
        <v>120</v>
      </c>
      <c r="AH12" s="60"/>
      <c r="AI12" s="58"/>
      <c r="AJ12" s="59">
        <v>120</v>
      </c>
      <c r="AK12" s="60"/>
      <c r="AL12" s="58"/>
      <c r="AM12" s="59">
        <v>120</v>
      </c>
      <c r="AN12" s="60"/>
      <c r="AO12" s="58"/>
      <c r="AP12" s="59">
        <v>120</v>
      </c>
      <c r="AQ12" s="60"/>
      <c r="AR12" s="58"/>
      <c r="AS12" s="59">
        <v>120</v>
      </c>
      <c r="AT12" s="60"/>
      <c r="AU12" s="58"/>
      <c r="AV12" s="59">
        <v>120</v>
      </c>
      <c r="AW12" s="60"/>
      <c r="AX12" s="58"/>
      <c r="AY12" s="59">
        <v>120</v>
      </c>
      <c r="AZ12" s="60"/>
      <c r="BA12" s="58"/>
      <c r="BB12" s="59">
        <v>120</v>
      </c>
      <c r="BC12" s="60"/>
      <c r="BD12" s="58"/>
      <c r="BE12" s="59">
        <v>120</v>
      </c>
      <c r="BF12" s="60"/>
      <c r="BG12" s="58"/>
      <c r="BH12" s="59">
        <v>120</v>
      </c>
      <c r="BI12" s="60"/>
      <c r="BJ12" s="58"/>
      <c r="BK12" s="59">
        <v>120</v>
      </c>
      <c r="BL12" s="60"/>
    </row>
    <row r="13" spans="1:64" ht="16.5" x14ac:dyDescent="0.25">
      <c r="A13" s="1453"/>
      <c r="B13" s="1454"/>
      <c r="C13" s="1436"/>
      <c r="D13" s="55" t="s">
        <v>41</v>
      </c>
      <c r="E13" s="61"/>
      <c r="F13" s="62" t="s">
        <v>38</v>
      </c>
      <c r="G13" s="63"/>
      <c r="H13" s="64"/>
      <c r="I13" s="65" t="s">
        <v>42</v>
      </c>
      <c r="J13" s="66"/>
      <c r="K13" s="64"/>
      <c r="L13" s="65" t="s">
        <v>42</v>
      </c>
      <c r="M13" s="66"/>
      <c r="N13" s="64"/>
      <c r="O13" s="65" t="s">
        <v>42</v>
      </c>
      <c r="P13" s="66"/>
      <c r="Q13" s="64"/>
      <c r="R13" s="65" t="s">
        <v>42</v>
      </c>
      <c r="S13" s="66"/>
      <c r="T13" s="64"/>
      <c r="U13" s="65" t="s">
        <v>42</v>
      </c>
      <c r="V13" s="66"/>
      <c r="W13" s="64"/>
      <c r="X13" s="65" t="s">
        <v>42</v>
      </c>
      <c r="Y13" s="66"/>
      <c r="Z13" s="64"/>
      <c r="AA13" s="65" t="s">
        <v>42</v>
      </c>
      <c r="AB13" s="66"/>
      <c r="AC13" s="64"/>
      <c r="AD13" s="65" t="s">
        <v>42</v>
      </c>
      <c r="AE13" s="66"/>
      <c r="AF13" s="64"/>
      <c r="AG13" s="65" t="s">
        <v>42</v>
      </c>
      <c r="AH13" s="66"/>
      <c r="AI13" s="64"/>
      <c r="AJ13" s="65" t="s">
        <v>42</v>
      </c>
      <c r="AK13" s="66"/>
      <c r="AL13" s="64"/>
      <c r="AM13" s="65" t="s">
        <v>42</v>
      </c>
      <c r="AN13" s="66"/>
      <c r="AO13" s="64"/>
      <c r="AP13" s="65" t="s">
        <v>42</v>
      </c>
      <c r="AQ13" s="66"/>
      <c r="AR13" s="64"/>
      <c r="AS13" s="65" t="s">
        <v>42</v>
      </c>
      <c r="AT13" s="66"/>
      <c r="AU13" s="64"/>
      <c r="AV13" s="65" t="s">
        <v>42</v>
      </c>
      <c r="AW13" s="66"/>
      <c r="AX13" s="64"/>
      <c r="AY13" s="65" t="s">
        <v>42</v>
      </c>
      <c r="AZ13" s="66"/>
      <c r="BA13" s="64"/>
      <c r="BB13" s="65" t="s">
        <v>42</v>
      </c>
      <c r="BC13" s="66"/>
      <c r="BD13" s="64"/>
      <c r="BE13" s="65" t="s">
        <v>42</v>
      </c>
      <c r="BF13" s="66"/>
      <c r="BG13" s="64"/>
      <c r="BH13" s="65" t="s">
        <v>42</v>
      </c>
      <c r="BI13" s="66"/>
      <c r="BJ13" s="64"/>
      <c r="BK13" s="65" t="s">
        <v>42</v>
      </c>
      <c r="BL13" s="66"/>
    </row>
    <row r="14" spans="1:64" ht="17.25" thickBot="1" x14ac:dyDescent="0.3">
      <c r="A14" s="1453"/>
      <c r="B14" s="1454"/>
      <c r="C14" s="1436"/>
      <c r="D14" s="55"/>
      <c r="E14" s="61"/>
      <c r="F14" s="42" t="s">
        <v>39</v>
      </c>
      <c r="G14" s="67"/>
      <c r="H14" s="68"/>
      <c r="I14" s="69">
        <v>10.4</v>
      </c>
      <c r="J14" s="70"/>
      <c r="K14" s="68"/>
      <c r="L14" s="69">
        <v>10.4</v>
      </c>
      <c r="M14" s="70"/>
      <c r="N14" s="68"/>
      <c r="O14" s="69">
        <v>10.4</v>
      </c>
      <c r="P14" s="70"/>
      <c r="Q14" s="68"/>
      <c r="R14" s="69">
        <v>10.4</v>
      </c>
      <c r="S14" s="70"/>
      <c r="T14" s="68"/>
      <c r="U14" s="69">
        <v>10.4</v>
      </c>
      <c r="V14" s="70"/>
      <c r="W14" s="68"/>
      <c r="X14" s="69">
        <v>10.4</v>
      </c>
      <c r="Y14" s="70"/>
      <c r="Z14" s="68"/>
      <c r="AA14" s="69">
        <v>10.4</v>
      </c>
      <c r="AB14" s="70"/>
      <c r="AC14" s="68"/>
      <c r="AD14" s="69">
        <v>10.4</v>
      </c>
      <c r="AE14" s="70"/>
      <c r="AF14" s="68"/>
      <c r="AG14" s="69">
        <v>10.4</v>
      </c>
      <c r="AH14" s="70"/>
      <c r="AI14" s="68"/>
      <c r="AJ14" s="69">
        <v>10.4</v>
      </c>
      <c r="AK14" s="70"/>
      <c r="AL14" s="68"/>
      <c r="AM14" s="69">
        <v>10.4</v>
      </c>
      <c r="AN14" s="70"/>
      <c r="AO14" s="68"/>
      <c r="AP14" s="69">
        <v>10.4</v>
      </c>
      <c r="AQ14" s="70"/>
      <c r="AR14" s="68"/>
      <c r="AS14" s="69">
        <v>10.4</v>
      </c>
      <c r="AT14" s="70"/>
      <c r="AU14" s="68"/>
      <c r="AV14" s="69">
        <v>10.4</v>
      </c>
      <c r="AW14" s="70"/>
      <c r="AX14" s="68"/>
      <c r="AY14" s="69">
        <v>10.4</v>
      </c>
      <c r="AZ14" s="70"/>
      <c r="BA14" s="68"/>
      <c r="BB14" s="69">
        <v>10.4</v>
      </c>
      <c r="BC14" s="70"/>
      <c r="BD14" s="68"/>
      <c r="BE14" s="69">
        <v>10.4</v>
      </c>
      <c r="BF14" s="70"/>
      <c r="BG14" s="68"/>
      <c r="BH14" s="69">
        <v>10.4</v>
      </c>
      <c r="BI14" s="70"/>
      <c r="BJ14" s="68"/>
      <c r="BK14" s="69">
        <v>10.4</v>
      </c>
      <c r="BL14" s="70"/>
    </row>
    <row r="15" spans="1:64" ht="13.5" customHeight="1" thickBot="1" x14ac:dyDescent="0.3">
      <c r="A15" s="1455"/>
      <c r="B15" s="1456"/>
      <c r="C15" s="1437"/>
      <c r="D15" s="46" t="s">
        <v>43</v>
      </c>
      <c r="E15" s="47"/>
      <c r="F15" s="47"/>
      <c r="G15" s="48"/>
      <c r="H15" s="71"/>
      <c r="I15" s="50"/>
      <c r="J15" s="51"/>
      <c r="K15" s="72"/>
      <c r="L15" s="53"/>
      <c r="M15" s="54"/>
      <c r="N15" s="72"/>
      <c r="O15" s="53"/>
      <c r="P15" s="54"/>
      <c r="Q15" s="72"/>
      <c r="R15" s="53"/>
      <c r="S15" s="54"/>
      <c r="T15" s="72"/>
      <c r="U15" s="53"/>
      <c r="V15" s="54"/>
      <c r="W15" s="72"/>
      <c r="X15" s="53"/>
      <c r="Y15" s="54"/>
      <c r="Z15" s="72"/>
      <c r="AA15" s="53"/>
      <c r="AB15" s="54"/>
      <c r="AC15" s="72"/>
      <c r="AD15" s="53"/>
      <c r="AE15" s="54"/>
      <c r="AF15" s="72"/>
      <c r="AG15" s="53"/>
      <c r="AH15" s="54"/>
      <c r="AI15" s="72"/>
      <c r="AJ15" s="53"/>
      <c r="AK15" s="54"/>
      <c r="AL15" s="72"/>
      <c r="AM15" s="53"/>
      <c r="AN15" s="54"/>
      <c r="AO15" s="72"/>
      <c r="AP15" s="53"/>
      <c r="AQ15" s="54"/>
      <c r="AR15" s="72"/>
      <c r="AS15" s="53"/>
      <c r="AT15" s="54"/>
      <c r="AU15" s="72"/>
      <c r="AV15" s="53"/>
      <c r="AW15" s="54"/>
      <c r="AX15" s="72"/>
      <c r="AY15" s="53"/>
      <c r="AZ15" s="54"/>
      <c r="BA15" s="72"/>
      <c r="BB15" s="53"/>
      <c r="BC15" s="54"/>
      <c r="BD15" s="72"/>
      <c r="BE15" s="53"/>
      <c r="BF15" s="54"/>
      <c r="BG15" s="72"/>
      <c r="BH15" s="53"/>
      <c r="BI15" s="54"/>
      <c r="BJ15" s="72"/>
      <c r="BK15" s="53"/>
      <c r="BL15" s="54"/>
    </row>
    <row r="16" spans="1:64" ht="13.5" customHeight="1" x14ac:dyDescent="0.25">
      <c r="A16" s="1451" t="s">
        <v>44</v>
      </c>
      <c r="B16" s="1452"/>
      <c r="C16" s="1435">
        <v>40</v>
      </c>
      <c r="D16" s="56"/>
      <c r="E16" s="73"/>
      <c r="F16" s="56" t="s">
        <v>36</v>
      </c>
      <c r="G16" s="73"/>
      <c r="H16" s="33">
        <v>4.0000000000000001E-3</v>
      </c>
      <c r="I16" s="34">
        <v>4.0000000000000001E-3</v>
      </c>
      <c r="J16" s="35">
        <v>4.0000000000000001E-3</v>
      </c>
      <c r="K16" s="33">
        <v>4.0000000000000001E-3</v>
      </c>
      <c r="L16" s="34">
        <v>4.0000000000000001E-3</v>
      </c>
      <c r="M16" s="35">
        <v>4.0000000000000001E-3</v>
      </c>
      <c r="N16" s="33">
        <v>4.0000000000000001E-3</v>
      </c>
      <c r="O16" s="34">
        <v>4.0000000000000001E-3</v>
      </c>
      <c r="P16" s="35">
        <v>4.0000000000000001E-3</v>
      </c>
      <c r="Q16" s="33">
        <v>4.0000000000000001E-3</v>
      </c>
      <c r="R16" s="34">
        <v>4.0000000000000001E-3</v>
      </c>
      <c r="S16" s="35">
        <v>4.0000000000000001E-3</v>
      </c>
      <c r="T16" s="33">
        <v>4.0000000000000001E-3</v>
      </c>
      <c r="U16" s="34">
        <v>4.0000000000000001E-3</v>
      </c>
      <c r="V16" s="35">
        <v>4.0000000000000001E-3</v>
      </c>
      <c r="W16" s="33">
        <v>4.0000000000000001E-3</v>
      </c>
      <c r="X16" s="34">
        <v>4.0000000000000001E-3</v>
      </c>
      <c r="Y16" s="35">
        <v>4.0000000000000001E-3</v>
      </c>
      <c r="Z16" s="33">
        <v>4.0000000000000001E-3</v>
      </c>
      <c r="AA16" s="34">
        <v>4.0000000000000001E-3</v>
      </c>
      <c r="AB16" s="35">
        <v>4.0000000000000001E-3</v>
      </c>
      <c r="AC16" s="33">
        <v>4.0000000000000001E-3</v>
      </c>
      <c r="AD16" s="34">
        <v>4.0000000000000001E-3</v>
      </c>
      <c r="AE16" s="35">
        <v>4.0000000000000001E-3</v>
      </c>
      <c r="AF16" s="33">
        <v>4.0000000000000001E-3</v>
      </c>
      <c r="AG16" s="34">
        <v>4.0000000000000001E-3</v>
      </c>
      <c r="AH16" s="35">
        <v>4.0000000000000001E-3</v>
      </c>
      <c r="AI16" s="33">
        <v>4.0000000000000001E-3</v>
      </c>
      <c r="AJ16" s="34">
        <v>4.0000000000000001E-3</v>
      </c>
      <c r="AK16" s="35">
        <v>4.0000000000000001E-3</v>
      </c>
      <c r="AL16" s="33">
        <v>4.0000000000000001E-3</v>
      </c>
      <c r="AM16" s="34">
        <v>4.0000000000000001E-3</v>
      </c>
      <c r="AN16" s="35">
        <v>4.0000000000000001E-3</v>
      </c>
      <c r="AO16" s="33">
        <v>4.0000000000000001E-3</v>
      </c>
      <c r="AP16" s="34">
        <v>4.0000000000000001E-3</v>
      </c>
      <c r="AQ16" s="35">
        <v>4.0000000000000001E-3</v>
      </c>
      <c r="AR16" s="33">
        <v>4.0000000000000001E-3</v>
      </c>
      <c r="AS16" s="34">
        <v>4.0000000000000001E-3</v>
      </c>
      <c r="AT16" s="35">
        <v>4.0000000000000001E-3</v>
      </c>
      <c r="AU16" s="33">
        <v>4.0000000000000001E-3</v>
      </c>
      <c r="AV16" s="34">
        <v>4.0000000000000001E-3</v>
      </c>
      <c r="AW16" s="35">
        <v>4.0000000000000001E-3</v>
      </c>
      <c r="AX16" s="33">
        <v>4.0000000000000001E-3</v>
      </c>
      <c r="AY16" s="34">
        <v>4.0000000000000001E-3</v>
      </c>
      <c r="AZ16" s="35">
        <v>4.0000000000000001E-3</v>
      </c>
      <c r="BA16" s="33">
        <v>4.0000000000000001E-3</v>
      </c>
      <c r="BB16" s="34">
        <v>4.0000000000000001E-3</v>
      </c>
      <c r="BC16" s="35">
        <v>4.0000000000000001E-3</v>
      </c>
      <c r="BD16" s="33">
        <v>4.0000000000000001E-3</v>
      </c>
      <c r="BE16" s="34">
        <v>4.0000000000000001E-3</v>
      </c>
      <c r="BF16" s="35">
        <v>4.0000000000000001E-3</v>
      </c>
      <c r="BG16" s="33">
        <v>4.0000000000000001E-3</v>
      </c>
      <c r="BH16" s="34">
        <v>4.0000000000000001E-3</v>
      </c>
      <c r="BI16" s="35">
        <v>4.0000000000000001E-3</v>
      </c>
      <c r="BJ16" s="33">
        <v>4.0000000000000001E-3</v>
      </c>
      <c r="BK16" s="34">
        <v>4.0000000000000001E-3</v>
      </c>
      <c r="BL16" s="35">
        <v>4.0000000000000001E-3</v>
      </c>
    </row>
    <row r="17" spans="1:64" ht="13.5" customHeight="1" x14ac:dyDescent="0.25">
      <c r="A17" s="1453"/>
      <c r="B17" s="1454"/>
      <c r="C17" s="1436"/>
      <c r="D17" s="55" t="s">
        <v>37</v>
      </c>
      <c r="E17" s="9"/>
      <c r="F17" s="62" t="s">
        <v>38</v>
      </c>
      <c r="G17" s="67"/>
      <c r="H17" s="39">
        <v>4.0000000000000001E-3</v>
      </c>
      <c r="I17" s="40">
        <v>4.0000000000000001E-3</v>
      </c>
      <c r="J17" s="41">
        <v>4.0000000000000001E-3</v>
      </c>
      <c r="K17" s="39">
        <v>4.0000000000000001E-3</v>
      </c>
      <c r="L17" s="40">
        <v>4.0000000000000001E-3</v>
      </c>
      <c r="M17" s="41">
        <v>4.0000000000000001E-3</v>
      </c>
      <c r="N17" s="39">
        <v>4.0000000000000001E-3</v>
      </c>
      <c r="O17" s="40">
        <v>4.0000000000000001E-3</v>
      </c>
      <c r="P17" s="41">
        <v>4.0000000000000001E-3</v>
      </c>
      <c r="Q17" s="39">
        <v>4.0000000000000001E-3</v>
      </c>
      <c r="R17" s="40">
        <v>4.0000000000000001E-3</v>
      </c>
      <c r="S17" s="41">
        <v>4.0000000000000001E-3</v>
      </c>
      <c r="T17" s="39">
        <v>4.0000000000000001E-3</v>
      </c>
      <c r="U17" s="40">
        <v>4.0000000000000001E-3</v>
      </c>
      <c r="V17" s="41">
        <v>4.0000000000000001E-3</v>
      </c>
      <c r="W17" s="39">
        <v>4.0000000000000001E-3</v>
      </c>
      <c r="X17" s="40">
        <v>4.0000000000000001E-3</v>
      </c>
      <c r="Y17" s="41">
        <v>4.0000000000000001E-3</v>
      </c>
      <c r="Z17" s="39">
        <v>4.0000000000000001E-3</v>
      </c>
      <c r="AA17" s="40">
        <v>4.0000000000000001E-3</v>
      </c>
      <c r="AB17" s="41">
        <v>4.0000000000000001E-3</v>
      </c>
      <c r="AC17" s="39">
        <v>4.0000000000000001E-3</v>
      </c>
      <c r="AD17" s="40">
        <v>4.0000000000000001E-3</v>
      </c>
      <c r="AE17" s="41">
        <v>4.0000000000000001E-3</v>
      </c>
      <c r="AF17" s="39">
        <v>4.0000000000000001E-3</v>
      </c>
      <c r="AG17" s="40">
        <v>4.0000000000000001E-3</v>
      </c>
      <c r="AH17" s="41">
        <v>4.0000000000000001E-3</v>
      </c>
      <c r="AI17" s="39">
        <v>4.0000000000000001E-3</v>
      </c>
      <c r="AJ17" s="40">
        <v>4.0000000000000001E-3</v>
      </c>
      <c r="AK17" s="41">
        <v>4.0000000000000001E-3</v>
      </c>
      <c r="AL17" s="39">
        <v>4.0000000000000001E-3</v>
      </c>
      <c r="AM17" s="40">
        <v>4.0000000000000001E-3</v>
      </c>
      <c r="AN17" s="41">
        <v>4.0000000000000001E-3</v>
      </c>
      <c r="AO17" s="39">
        <v>4.0000000000000001E-3</v>
      </c>
      <c r="AP17" s="40">
        <v>4.0000000000000001E-3</v>
      </c>
      <c r="AQ17" s="41">
        <v>4.0000000000000001E-3</v>
      </c>
      <c r="AR17" s="39">
        <v>4.0000000000000001E-3</v>
      </c>
      <c r="AS17" s="40">
        <v>4.0000000000000001E-3</v>
      </c>
      <c r="AT17" s="41">
        <v>4.0000000000000001E-3</v>
      </c>
      <c r="AU17" s="39">
        <v>4.0000000000000001E-3</v>
      </c>
      <c r="AV17" s="40">
        <v>4.0000000000000001E-3</v>
      </c>
      <c r="AW17" s="41">
        <v>4.0000000000000001E-3</v>
      </c>
      <c r="AX17" s="39">
        <v>4.0000000000000001E-3</v>
      </c>
      <c r="AY17" s="40">
        <v>4.0000000000000001E-3</v>
      </c>
      <c r="AZ17" s="41">
        <v>4.0000000000000001E-3</v>
      </c>
      <c r="BA17" s="39">
        <v>4.0000000000000001E-3</v>
      </c>
      <c r="BB17" s="40">
        <v>4.0000000000000001E-3</v>
      </c>
      <c r="BC17" s="41">
        <v>4.0000000000000001E-3</v>
      </c>
      <c r="BD17" s="39">
        <v>4.0000000000000001E-3</v>
      </c>
      <c r="BE17" s="40">
        <v>4.0000000000000001E-3</v>
      </c>
      <c r="BF17" s="41">
        <v>4.0000000000000001E-3</v>
      </c>
      <c r="BG17" s="39">
        <v>4.0000000000000001E-3</v>
      </c>
      <c r="BH17" s="40">
        <v>4.0000000000000001E-3</v>
      </c>
      <c r="BI17" s="41">
        <v>4.0000000000000001E-3</v>
      </c>
      <c r="BJ17" s="39">
        <v>4.0000000000000001E-3</v>
      </c>
      <c r="BK17" s="40">
        <v>4.0000000000000001E-3</v>
      </c>
      <c r="BL17" s="41">
        <v>4.0000000000000001E-3</v>
      </c>
    </row>
    <row r="18" spans="1:64" ht="17.25" thickBot="1" x14ac:dyDescent="0.3">
      <c r="A18" s="1453"/>
      <c r="B18" s="1454"/>
      <c r="C18" s="1436"/>
      <c r="D18" s="55"/>
      <c r="E18" s="9"/>
      <c r="F18" s="42" t="s">
        <v>39</v>
      </c>
      <c r="G18" s="67"/>
      <c r="H18" s="43">
        <v>4.0000000000000001E-3</v>
      </c>
      <c r="I18" s="44">
        <v>4.0000000000000001E-3</v>
      </c>
      <c r="J18" s="45">
        <v>4.0000000000000001E-3</v>
      </c>
      <c r="K18" s="43">
        <v>4.0000000000000001E-3</v>
      </c>
      <c r="L18" s="44">
        <v>4.0000000000000001E-3</v>
      </c>
      <c r="M18" s="45">
        <v>4.0000000000000001E-3</v>
      </c>
      <c r="N18" s="43">
        <v>4.0000000000000001E-3</v>
      </c>
      <c r="O18" s="44">
        <v>4.0000000000000001E-3</v>
      </c>
      <c r="P18" s="45">
        <v>4.0000000000000001E-3</v>
      </c>
      <c r="Q18" s="43">
        <v>4.0000000000000001E-3</v>
      </c>
      <c r="R18" s="44">
        <v>4.0000000000000001E-3</v>
      </c>
      <c r="S18" s="45">
        <v>4.0000000000000001E-3</v>
      </c>
      <c r="T18" s="43">
        <v>4.0000000000000001E-3</v>
      </c>
      <c r="U18" s="44">
        <v>4.0000000000000001E-3</v>
      </c>
      <c r="V18" s="45">
        <v>4.0000000000000001E-3</v>
      </c>
      <c r="W18" s="43">
        <v>4.0000000000000001E-3</v>
      </c>
      <c r="X18" s="44">
        <v>4.0000000000000001E-3</v>
      </c>
      <c r="Y18" s="45">
        <v>4.0000000000000001E-3</v>
      </c>
      <c r="Z18" s="43">
        <v>4.0000000000000001E-3</v>
      </c>
      <c r="AA18" s="44">
        <v>4.0000000000000001E-3</v>
      </c>
      <c r="AB18" s="45">
        <v>4.0000000000000001E-3</v>
      </c>
      <c r="AC18" s="43">
        <v>4.0000000000000001E-3</v>
      </c>
      <c r="AD18" s="44">
        <v>4.0000000000000001E-3</v>
      </c>
      <c r="AE18" s="45">
        <v>4.0000000000000001E-3</v>
      </c>
      <c r="AF18" s="43">
        <v>4.0000000000000001E-3</v>
      </c>
      <c r="AG18" s="44">
        <v>4.0000000000000001E-3</v>
      </c>
      <c r="AH18" s="45">
        <v>4.0000000000000001E-3</v>
      </c>
      <c r="AI18" s="43">
        <v>4.0000000000000001E-3</v>
      </c>
      <c r="AJ18" s="44">
        <v>4.0000000000000001E-3</v>
      </c>
      <c r="AK18" s="45">
        <v>4.0000000000000001E-3</v>
      </c>
      <c r="AL18" s="43">
        <v>4.0000000000000001E-3</v>
      </c>
      <c r="AM18" s="44">
        <v>4.0000000000000001E-3</v>
      </c>
      <c r="AN18" s="45">
        <v>4.0000000000000001E-3</v>
      </c>
      <c r="AO18" s="43">
        <v>4.0000000000000001E-3</v>
      </c>
      <c r="AP18" s="44">
        <v>4.0000000000000001E-3</v>
      </c>
      <c r="AQ18" s="45">
        <v>4.0000000000000001E-3</v>
      </c>
      <c r="AR18" s="43">
        <v>4.0000000000000001E-3</v>
      </c>
      <c r="AS18" s="44">
        <v>4.0000000000000001E-3</v>
      </c>
      <c r="AT18" s="45">
        <v>4.0000000000000001E-3</v>
      </c>
      <c r="AU18" s="43">
        <v>4.0000000000000001E-3</v>
      </c>
      <c r="AV18" s="44">
        <v>4.0000000000000001E-3</v>
      </c>
      <c r="AW18" s="45">
        <v>4.0000000000000001E-3</v>
      </c>
      <c r="AX18" s="43">
        <v>4.0000000000000001E-3</v>
      </c>
      <c r="AY18" s="44">
        <v>4.0000000000000001E-3</v>
      </c>
      <c r="AZ18" s="45">
        <v>4.0000000000000001E-3</v>
      </c>
      <c r="BA18" s="43">
        <v>4.0000000000000001E-3</v>
      </c>
      <c r="BB18" s="44">
        <v>4.0000000000000001E-3</v>
      </c>
      <c r="BC18" s="45">
        <v>4.0000000000000001E-3</v>
      </c>
      <c r="BD18" s="43">
        <v>4.0000000000000001E-3</v>
      </c>
      <c r="BE18" s="44">
        <v>4.0000000000000001E-3</v>
      </c>
      <c r="BF18" s="45">
        <v>4.0000000000000001E-3</v>
      </c>
      <c r="BG18" s="43">
        <v>4.0000000000000001E-3</v>
      </c>
      <c r="BH18" s="44">
        <v>4.0000000000000001E-3</v>
      </c>
      <c r="BI18" s="45">
        <v>4.0000000000000001E-3</v>
      </c>
      <c r="BJ18" s="43">
        <v>4.0000000000000001E-3</v>
      </c>
      <c r="BK18" s="44">
        <v>4.0000000000000001E-3</v>
      </c>
      <c r="BL18" s="45">
        <v>4.0000000000000001E-3</v>
      </c>
    </row>
    <row r="19" spans="1:64" ht="17.25" thickBot="1" x14ac:dyDescent="0.3">
      <c r="A19" s="1453"/>
      <c r="B19" s="1454"/>
      <c r="C19" s="1436"/>
      <c r="D19" s="46" t="s">
        <v>40</v>
      </c>
      <c r="E19" s="47"/>
      <c r="F19" s="47"/>
      <c r="G19" s="48"/>
      <c r="H19" s="74"/>
      <c r="I19" s="75">
        <v>4</v>
      </c>
      <c r="J19" s="76"/>
      <c r="K19" s="52"/>
      <c r="L19" s="53">
        <v>4</v>
      </c>
      <c r="M19" s="54"/>
      <c r="N19" s="52"/>
      <c r="O19" s="53">
        <v>4</v>
      </c>
      <c r="P19" s="54"/>
      <c r="Q19" s="52"/>
      <c r="R19" s="53">
        <v>4</v>
      </c>
      <c r="S19" s="54"/>
      <c r="T19" s="52"/>
      <c r="U19" s="53">
        <v>4</v>
      </c>
      <c r="V19" s="54"/>
      <c r="W19" s="52"/>
      <c r="X19" s="53">
        <v>4</v>
      </c>
      <c r="Y19" s="54"/>
      <c r="Z19" s="52"/>
      <c r="AA19" s="53">
        <v>4</v>
      </c>
      <c r="AB19" s="54"/>
      <c r="AC19" s="52"/>
      <c r="AD19" s="53">
        <v>4</v>
      </c>
      <c r="AE19" s="54"/>
      <c r="AF19" s="52"/>
      <c r="AG19" s="53">
        <v>4</v>
      </c>
      <c r="AH19" s="54"/>
      <c r="AI19" s="52"/>
      <c r="AJ19" s="53">
        <v>4</v>
      </c>
      <c r="AK19" s="54"/>
      <c r="AL19" s="52"/>
      <c r="AM19" s="53">
        <v>4</v>
      </c>
      <c r="AN19" s="54"/>
      <c r="AO19" s="52"/>
      <c r="AP19" s="53">
        <v>4</v>
      </c>
      <c r="AQ19" s="54"/>
      <c r="AR19" s="52"/>
      <c r="AS19" s="53">
        <v>4</v>
      </c>
      <c r="AT19" s="54"/>
      <c r="AU19" s="52"/>
      <c r="AV19" s="53">
        <v>4</v>
      </c>
      <c r="AW19" s="54"/>
      <c r="AX19" s="52"/>
      <c r="AY19" s="53">
        <v>4</v>
      </c>
      <c r="AZ19" s="54"/>
      <c r="BA19" s="52"/>
      <c r="BB19" s="53">
        <v>4</v>
      </c>
      <c r="BC19" s="54"/>
      <c r="BD19" s="52"/>
      <c r="BE19" s="53">
        <v>4</v>
      </c>
      <c r="BF19" s="54"/>
      <c r="BG19" s="52"/>
      <c r="BH19" s="53">
        <v>4</v>
      </c>
      <c r="BI19" s="54"/>
      <c r="BJ19" s="52"/>
      <c r="BK19" s="53">
        <v>4</v>
      </c>
      <c r="BL19" s="54"/>
    </row>
    <row r="20" spans="1:64" ht="16.5" x14ac:dyDescent="0.25">
      <c r="A20" s="1453"/>
      <c r="B20" s="1454"/>
      <c r="C20" s="1436"/>
      <c r="D20" s="55"/>
      <c r="E20" s="9"/>
      <c r="F20" s="56" t="s">
        <v>36</v>
      </c>
      <c r="G20" s="77"/>
      <c r="H20" s="58"/>
      <c r="I20" s="59">
        <v>121</v>
      </c>
      <c r="J20" s="60"/>
      <c r="K20" s="58"/>
      <c r="L20" s="59">
        <v>121</v>
      </c>
      <c r="M20" s="60"/>
      <c r="N20" s="58"/>
      <c r="O20" s="59">
        <v>121</v>
      </c>
      <c r="P20" s="60"/>
      <c r="Q20" s="58"/>
      <c r="R20" s="59">
        <v>121</v>
      </c>
      <c r="S20" s="60"/>
      <c r="T20" s="58"/>
      <c r="U20" s="59">
        <v>121</v>
      </c>
      <c r="V20" s="60"/>
      <c r="W20" s="58"/>
      <c r="X20" s="59">
        <v>121</v>
      </c>
      <c r="Y20" s="60"/>
      <c r="Z20" s="58"/>
      <c r="AA20" s="59">
        <v>121</v>
      </c>
      <c r="AB20" s="60"/>
      <c r="AC20" s="58"/>
      <c r="AD20" s="59">
        <v>121</v>
      </c>
      <c r="AE20" s="60"/>
      <c r="AF20" s="58"/>
      <c r="AG20" s="59">
        <v>121</v>
      </c>
      <c r="AH20" s="60"/>
      <c r="AI20" s="58"/>
      <c r="AJ20" s="59">
        <v>121</v>
      </c>
      <c r="AK20" s="60"/>
      <c r="AL20" s="58"/>
      <c r="AM20" s="59">
        <v>121</v>
      </c>
      <c r="AN20" s="60"/>
      <c r="AO20" s="58"/>
      <c r="AP20" s="59">
        <v>121</v>
      </c>
      <c r="AQ20" s="60"/>
      <c r="AR20" s="58"/>
      <c r="AS20" s="59">
        <v>121</v>
      </c>
      <c r="AT20" s="60"/>
      <c r="AU20" s="58"/>
      <c r="AV20" s="59">
        <v>121</v>
      </c>
      <c r="AW20" s="60"/>
      <c r="AX20" s="58"/>
      <c r="AY20" s="59">
        <v>121</v>
      </c>
      <c r="AZ20" s="60"/>
      <c r="BA20" s="58"/>
      <c r="BB20" s="59">
        <v>121</v>
      </c>
      <c r="BC20" s="60"/>
      <c r="BD20" s="58"/>
      <c r="BE20" s="59">
        <v>121</v>
      </c>
      <c r="BF20" s="60"/>
      <c r="BG20" s="58"/>
      <c r="BH20" s="59">
        <v>121</v>
      </c>
      <c r="BI20" s="60"/>
      <c r="BJ20" s="58"/>
      <c r="BK20" s="59">
        <v>121</v>
      </c>
      <c r="BL20" s="60"/>
    </row>
    <row r="21" spans="1:64" ht="16.5" x14ac:dyDescent="0.25">
      <c r="A21" s="1453"/>
      <c r="B21" s="1454"/>
      <c r="C21" s="1436"/>
      <c r="D21" s="55" t="s">
        <v>41</v>
      </c>
      <c r="E21" s="61"/>
      <c r="F21" s="62" t="s">
        <v>38</v>
      </c>
      <c r="G21" s="63"/>
      <c r="H21" s="64"/>
      <c r="I21" s="65">
        <v>36.700000000000003</v>
      </c>
      <c r="J21" s="66"/>
      <c r="K21" s="64"/>
      <c r="L21" s="65">
        <v>36.700000000000003</v>
      </c>
      <c r="M21" s="66"/>
      <c r="N21" s="64"/>
      <c r="O21" s="65">
        <v>36.700000000000003</v>
      </c>
      <c r="P21" s="66"/>
      <c r="Q21" s="64"/>
      <c r="R21" s="65">
        <v>36.700000000000003</v>
      </c>
      <c r="S21" s="66"/>
      <c r="T21" s="64"/>
      <c r="U21" s="65">
        <v>36.700000000000003</v>
      </c>
      <c r="V21" s="66"/>
      <c r="W21" s="64"/>
      <c r="X21" s="65">
        <v>36.700000000000003</v>
      </c>
      <c r="Y21" s="66"/>
      <c r="Z21" s="64"/>
      <c r="AA21" s="65">
        <v>36.700000000000003</v>
      </c>
      <c r="AB21" s="66"/>
      <c r="AC21" s="64"/>
      <c r="AD21" s="65">
        <v>36.700000000000003</v>
      </c>
      <c r="AE21" s="66"/>
      <c r="AF21" s="64"/>
      <c r="AG21" s="65">
        <v>36.700000000000003</v>
      </c>
      <c r="AH21" s="66"/>
      <c r="AI21" s="64"/>
      <c r="AJ21" s="65">
        <v>36.700000000000003</v>
      </c>
      <c r="AK21" s="66"/>
      <c r="AL21" s="64"/>
      <c r="AM21" s="65">
        <v>36.700000000000003</v>
      </c>
      <c r="AN21" s="66"/>
      <c r="AO21" s="64"/>
      <c r="AP21" s="65">
        <v>36.700000000000003</v>
      </c>
      <c r="AQ21" s="66"/>
      <c r="AR21" s="64"/>
      <c r="AS21" s="65">
        <v>36.700000000000003</v>
      </c>
      <c r="AT21" s="66"/>
      <c r="AU21" s="64"/>
      <c r="AV21" s="65">
        <v>36.700000000000003</v>
      </c>
      <c r="AW21" s="66"/>
      <c r="AX21" s="64"/>
      <c r="AY21" s="65">
        <v>36.700000000000003</v>
      </c>
      <c r="AZ21" s="66"/>
      <c r="BA21" s="64"/>
      <c r="BB21" s="65">
        <v>36.700000000000003</v>
      </c>
      <c r="BC21" s="66"/>
      <c r="BD21" s="64"/>
      <c r="BE21" s="65">
        <v>36.700000000000003</v>
      </c>
      <c r="BF21" s="66"/>
      <c r="BG21" s="64"/>
      <c r="BH21" s="65">
        <v>36.700000000000003</v>
      </c>
      <c r="BI21" s="66"/>
      <c r="BJ21" s="64"/>
      <c r="BK21" s="65">
        <v>36.700000000000003</v>
      </c>
      <c r="BL21" s="66"/>
    </row>
    <row r="22" spans="1:64" ht="17.25" thickBot="1" x14ac:dyDescent="0.3">
      <c r="A22" s="1453"/>
      <c r="B22" s="1454"/>
      <c r="C22" s="1436"/>
      <c r="D22" s="55"/>
      <c r="E22" s="61"/>
      <c r="F22" s="42" t="s">
        <v>39</v>
      </c>
      <c r="G22" s="78"/>
      <c r="H22" s="68"/>
      <c r="I22" s="69">
        <v>10.5</v>
      </c>
      <c r="J22" s="70"/>
      <c r="K22" s="68"/>
      <c r="L22" s="69">
        <v>10.5</v>
      </c>
      <c r="M22" s="70"/>
      <c r="N22" s="68"/>
      <c r="O22" s="69">
        <v>10.5</v>
      </c>
      <c r="P22" s="70"/>
      <c r="Q22" s="68"/>
      <c r="R22" s="69">
        <v>10.5</v>
      </c>
      <c r="S22" s="70"/>
      <c r="T22" s="68"/>
      <c r="U22" s="69">
        <v>10.5</v>
      </c>
      <c r="V22" s="70"/>
      <c r="W22" s="68"/>
      <c r="X22" s="69">
        <v>10.5</v>
      </c>
      <c r="Y22" s="70"/>
      <c r="Z22" s="68"/>
      <c r="AA22" s="69">
        <v>10.5</v>
      </c>
      <c r="AB22" s="70"/>
      <c r="AC22" s="68"/>
      <c r="AD22" s="69">
        <v>10.5</v>
      </c>
      <c r="AE22" s="70"/>
      <c r="AF22" s="68"/>
      <c r="AG22" s="69">
        <v>10.5</v>
      </c>
      <c r="AH22" s="70"/>
      <c r="AI22" s="68"/>
      <c r="AJ22" s="69">
        <v>10.5</v>
      </c>
      <c r="AK22" s="70"/>
      <c r="AL22" s="68"/>
      <c r="AM22" s="69">
        <v>10.5</v>
      </c>
      <c r="AN22" s="70"/>
      <c r="AO22" s="68"/>
      <c r="AP22" s="69">
        <v>10.5</v>
      </c>
      <c r="AQ22" s="70"/>
      <c r="AR22" s="68"/>
      <c r="AS22" s="69">
        <v>10.5</v>
      </c>
      <c r="AT22" s="70"/>
      <c r="AU22" s="68"/>
      <c r="AV22" s="69">
        <v>10.5</v>
      </c>
      <c r="AW22" s="70"/>
      <c r="AX22" s="68"/>
      <c r="AY22" s="69">
        <v>10.5</v>
      </c>
      <c r="AZ22" s="70"/>
      <c r="BA22" s="68"/>
      <c r="BB22" s="69">
        <v>10.5</v>
      </c>
      <c r="BC22" s="70"/>
      <c r="BD22" s="68"/>
      <c r="BE22" s="69">
        <v>10.5</v>
      </c>
      <c r="BF22" s="70"/>
      <c r="BG22" s="68"/>
      <c r="BH22" s="69">
        <v>10.5</v>
      </c>
      <c r="BI22" s="70"/>
      <c r="BJ22" s="68"/>
      <c r="BK22" s="69">
        <v>10.5</v>
      </c>
      <c r="BL22" s="70"/>
    </row>
    <row r="23" spans="1:64" ht="17.25" thickBot="1" x14ac:dyDescent="0.3">
      <c r="A23" s="1455"/>
      <c r="B23" s="1456"/>
      <c r="C23" s="1437"/>
      <c r="D23" s="46" t="s">
        <v>43</v>
      </c>
      <c r="E23" s="47"/>
      <c r="F23" s="47"/>
      <c r="G23" s="48"/>
      <c r="H23" s="72"/>
      <c r="I23" s="53"/>
      <c r="J23" s="54"/>
      <c r="K23" s="72"/>
      <c r="L23" s="53"/>
      <c r="M23" s="54"/>
      <c r="N23" s="72"/>
      <c r="O23" s="53"/>
      <c r="P23" s="54"/>
      <c r="Q23" s="72"/>
      <c r="R23" s="53"/>
      <c r="S23" s="54"/>
      <c r="T23" s="72"/>
      <c r="U23" s="53"/>
      <c r="V23" s="54"/>
      <c r="W23" s="72"/>
      <c r="X23" s="53"/>
      <c r="Y23" s="54"/>
      <c r="Z23" s="72"/>
      <c r="AA23" s="53"/>
      <c r="AB23" s="54"/>
      <c r="AC23" s="72"/>
      <c r="AD23" s="53"/>
      <c r="AE23" s="54"/>
      <c r="AF23" s="72"/>
      <c r="AG23" s="53"/>
      <c r="AH23" s="54"/>
      <c r="AI23" s="72"/>
      <c r="AJ23" s="53"/>
      <c r="AK23" s="54"/>
      <c r="AL23" s="72"/>
      <c r="AM23" s="53"/>
      <c r="AN23" s="54"/>
      <c r="AO23" s="72"/>
      <c r="AP23" s="53"/>
      <c r="AQ23" s="54"/>
      <c r="AR23" s="72"/>
      <c r="AS23" s="53"/>
      <c r="AT23" s="54"/>
      <c r="AU23" s="72"/>
      <c r="AV23" s="53"/>
      <c r="AW23" s="54"/>
      <c r="AX23" s="72"/>
      <c r="AY23" s="53"/>
      <c r="AZ23" s="54"/>
      <c r="BA23" s="72"/>
      <c r="BB23" s="53"/>
      <c r="BC23" s="54"/>
      <c r="BD23" s="72"/>
      <c r="BE23" s="53"/>
      <c r="BF23" s="54"/>
      <c r="BG23" s="72"/>
      <c r="BH23" s="53"/>
      <c r="BI23" s="54"/>
      <c r="BJ23" s="72"/>
      <c r="BK23" s="53"/>
      <c r="BL23" s="54"/>
    </row>
    <row r="24" spans="1:64" ht="16.5" x14ac:dyDescent="0.25">
      <c r="A24" s="56"/>
      <c r="B24" s="73"/>
      <c r="C24" s="73"/>
      <c r="D24" s="56"/>
      <c r="E24" s="73"/>
      <c r="F24" s="79" t="s">
        <v>36</v>
      </c>
      <c r="G24" s="77"/>
      <c r="H24" s="33">
        <f t="shared" ref="H24:BL26" si="0">H8+H16</f>
        <v>8.0000000000000002E-3</v>
      </c>
      <c r="I24" s="34">
        <f t="shared" si="0"/>
        <v>8.0000000000000002E-3</v>
      </c>
      <c r="J24" s="35">
        <f t="shared" si="0"/>
        <v>8.0000000000000002E-3</v>
      </c>
      <c r="K24" s="33">
        <f t="shared" si="0"/>
        <v>8.0000000000000002E-3</v>
      </c>
      <c r="L24" s="34">
        <f t="shared" si="0"/>
        <v>8.0000000000000002E-3</v>
      </c>
      <c r="M24" s="35">
        <f t="shared" si="0"/>
        <v>8.0000000000000002E-3</v>
      </c>
      <c r="N24" s="33">
        <f t="shared" si="0"/>
        <v>8.0000000000000002E-3</v>
      </c>
      <c r="O24" s="34">
        <f t="shared" si="0"/>
        <v>8.0000000000000002E-3</v>
      </c>
      <c r="P24" s="35">
        <f t="shared" si="0"/>
        <v>8.0000000000000002E-3</v>
      </c>
      <c r="Q24" s="33">
        <f t="shared" si="0"/>
        <v>8.0000000000000002E-3</v>
      </c>
      <c r="R24" s="34">
        <f t="shared" si="0"/>
        <v>8.0000000000000002E-3</v>
      </c>
      <c r="S24" s="35">
        <f t="shared" si="0"/>
        <v>8.0000000000000002E-3</v>
      </c>
      <c r="T24" s="33">
        <f t="shared" si="0"/>
        <v>8.0000000000000002E-3</v>
      </c>
      <c r="U24" s="34">
        <f t="shared" si="0"/>
        <v>8.0000000000000002E-3</v>
      </c>
      <c r="V24" s="35">
        <f>V8+V16</f>
        <v>8.0000000000000002E-3</v>
      </c>
      <c r="W24" s="33">
        <f t="shared" si="0"/>
        <v>8.0000000000000002E-3</v>
      </c>
      <c r="X24" s="34">
        <f t="shared" si="0"/>
        <v>8.0000000000000002E-3</v>
      </c>
      <c r="Y24" s="35">
        <f t="shared" si="0"/>
        <v>8.0000000000000002E-3</v>
      </c>
      <c r="Z24" s="33">
        <f t="shared" si="0"/>
        <v>8.0000000000000002E-3</v>
      </c>
      <c r="AA24" s="34">
        <f t="shared" si="0"/>
        <v>8.0000000000000002E-3</v>
      </c>
      <c r="AB24" s="35">
        <f t="shared" si="0"/>
        <v>8.0000000000000002E-3</v>
      </c>
      <c r="AC24" s="33">
        <f t="shared" si="0"/>
        <v>8.0000000000000002E-3</v>
      </c>
      <c r="AD24" s="34">
        <f t="shared" si="0"/>
        <v>8.0000000000000002E-3</v>
      </c>
      <c r="AE24" s="35">
        <f t="shared" si="0"/>
        <v>8.0000000000000002E-3</v>
      </c>
      <c r="AF24" s="33">
        <f t="shared" si="0"/>
        <v>8.0000000000000002E-3</v>
      </c>
      <c r="AG24" s="34">
        <f t="shared" si="0"/>
        <v>8.0000000000000002E-3</v>
      </c>
      <c r="AH24" s="35">
        <f t="shared" si="0"/>
        <v>8.0000000000000002E-3</v>
      </c>
      <c r="AI24" s="33">
        <f t="shared" si="0"/>
        <v>8.0000000000000002E-3</v>
      </c>
      <c r="AJ24" s="34">
        <f t="shared" si="0"/>
        <v>8.0000000000000002E-3</v>
      </c>
      <c r="AK24" s="35">
        <f t="shared" si="0"/>
        <v>8.0000000000000002E-3</v>
      </c>
      <c r="AL24" s="33">
        <f t="shared" si="0"/>
        <v>8.0000000000000002E-3</v>
      </c>
      <c r="AM24" s="34">
        <f t="shared" si="0"/>
        <v>8.0000000000000002E-3</v>
      </c>
      <c r="AN24" s="35">
        <f t="shared" si="0"/>
        <v>8.0000000000000002E-3</v>
      </c>
      <c r="AO24" s="33">
        <f t="shared" si="0"/>
        <v>8.0000000000000002E-3</v>
      </c>
      <c r="AP24" s="34">
        <f t="shared" si="0"/>
        <v>8.0000000000000002E-3</v>
      </c>
      <c r="AQ24" s="35">
        <f t="shared" si="0"/>
        <v>8.0000000000000002E-3</v>
      </c>
      <c r="AR24" s="33">
        <f t="shared" si="0"/>
        <v>8.0000000000000002E-3</v>
      </c>
      <c r="AS24" s="34">
        <f t="shared" si="0"/>
        <v>8.0000000000000002E-3</v>
      </c>
      <c r="AT24" s="35">
        <f t="shared" si="0"/>
        <v>8.0000000000000002E-3</v>
      </c>
      <c r="AU24" s="33">
        <f t="shared" si="0"/>
        <v>8.0000000000000002E-3</v>
      </c>
      <c r="AV24" s="34">
        <f t="shared" si="0"/>
        <v>8.0000000000000002E-3</v>
      </c>
      <c r="AW24" s="35">
        <f t="shared" si="0"/>
        <v>8.0000000000000002E-3</v>
      </c>
      <c r="AX24" s="33">
        <f t="shared" si="0"/>
        <v>8.0000000000000002E-3</v>
      </c>
      <c r="AY24" s="34">
        <f t="shared" si="0"/>
        <v>8.0000000000000002E-3</v>
      </c>
      <c r="AZ24" s="35">
        <f t="shared" si="0"/>
        <v>8.0000000000000002E-3</v>
      </c>
      <c r="BA24" s="33">
        <f t="shared" si="0"/>
        <v>8.0000000000000002E-3</v>
      </c>
      <c r="BB24" s="34">
        <f t="shared" si="0"/>
        <v>8.0000000000000002E-3</v>
      </c>
      <c r="BC24" s="35">
        <f t="shared" si="0"/>
        <v>8.0000000000000002E-3</v>
      </c>
      <c r="BD24" s="33">
        <f t="shared" si="0"/>
        <v>8.0000000000000002E-3</v>
      </c>
      <c r="BE24" s="34">
        <f t="shared" si="0"/>
        <v>8.0000000000000002E-3</v>
      </c>
      <c r="BF24" s="35">
        <f t="shared" si="0"/>
        <v>8.0000000000000002E-3</v>
      </c>
      <c r="BG24" s="33">
        <f t="shared" si="0"/>
        <v>8.0000000000000002E-3</v>
      </c>
      <c r="BH24" s="34">
        <f t="shared" si="0"/>
        <v>8.0000000000000002E-3</v>
      </c>
      <c r="BI24" s="35">
        <f t="shared" si="0"/>
        <v>8.0000000000000002E-3</v>
      </c>
      <c r="BJ24" s="33">
        <f t="shared" si="0"/>
        <v>8.0000000000000002E-3</v>
      </c>
      <c r="BK24" s="34">
        <f t="shared" si="0"/>
        <v>8.0000000000000002E-3</v>
      </c>
      <c r="BL24" s="35">
        <f t="shared" si="0"/>
        <v>8.0000000000000002E-3</v>
      </c>
    </row>
    <row r="25" spans="1:64" ht="16.5" x14ac:dyDescent="0.25">
      <c r="A25" s="55"/>
      <c r="B25" s="9"/>
      <c r="C25" s="9"/>
      <c r="D25" s="55"/>
      <c r="E25" s="9"/>
      <c r="F25" s="62" t="s">
        <v>38</v>
      </c>
      <c r="G25" s="80"/>
      <c r="H25" s="39">
        <f t="shared" si="0"/>
        <v>8.0000000000000002E-3</v>
      </c>
      <c r="I25" s="40">
        <f t="shared" si="0"/>
        <v>8.0000000000000002E-3</v>
      </c>
      <c r="J25" s="41">
        <f t="shared" si="0"/>
        <v>8.0000000000000002E-3</v>
      </c>
      <c r="K25" s="39">
        <f t="shared" si="0"/>
        <v>8.0000000000000002E-3</v>
      </c>
      <c r="L25" s="40">
        <f t="shared" si="0"/>
        <v>8.0000000000000002E-3</v>
      </c>
      <c r="M25" s="41">
        <f t="shared" si="0"/>
        <v>8.0000000000000002E-3</v>
      </c>
      <c r="N25" s="39">
        <f t="shared" si="0"/>
        <v>8.0000000000000002E-3</v>
      </c>
      <c r="O25" s="40">
        <f t="shared" si="0"/>
        <v>8.0000000000000002E-3</v>
      </c>
      <c r="P25" s="41">
        <f t="shared" si="0"/>
        <v>8.0000000000000002E-3</v>
      </c>
      <c r="Q25" s="39">
        <f t="shared" si="0"/>
        <v>8.0000000000000002E-3</v>
      </c>
      <c r="R25" s="40">
        <f t="shared" si="0"/>
        <v>8.0000000000000002E-3</v>
      </c>
      <c r="S25" s="41">
        <f t="shared" si="0"/>
        <v>8.0000000000000002E-3</v>
      </c>
      <c r="T25" s="39">
        <f t="shared" si="0"/>
        <v>8.0000000000000002E-3</v>
      </c>
      <c r="U25" s="40">
        <f t="shared" si="0"/>
        <v>8.0000000000000002E-3</v>
      </c>
      <c r="V25" s="41">
        <f t="shared" si="0"/>
        <v>8.0000000000000002E-3</v>
      </c>
      <c r="W25" s="39">
        <f t="shared" si="0"/>
        <v>8.0000000000000002E-3</v>
      </c>
      <c r="X25" s="40">
        <f t="shared" si="0"/>
        <v>8.0000000000000002E-3</v>
      </c>
      <c r="Y25" s="41">
        <f t="shared" si="0"/>
        <v>8.0000000000000002E-3</v>
      </c>
      <c r="Z25" s="39">
        <f t="shared" si="0"/>
        <v>8.0000000000000002E-3</v>
      </c>
      <c r="AA25" s="40">
        <f t="shared" si="0"/>
        <v>8.0000000000000002E-3</v>
      </c>
      <c r="AB25" s="41">
        <f t="shared" si="0"/>
        <v>8.0000000000000002E-3</v>
      </c>
      <c r="AC25" s="39">
        <f t="shared" si="0"/>
        <v>8.0000000000000002E-3</v>
      </c>
      <c r="AD25" s="40">
        <f t="shared" si="0"/>
        <v>8.0000000000000002E-3</v>
      </c>
      <c r="AE25" s="41">
        <f t="shared" si="0"/>
        <v>8.0000000000000002E-3</v>
      </c>
      <c r="AF25" s="39">
        <f t="shared" si="0"/>
        <v>8.0000000000000002E-3</v>
      </c>
      <c r="AG25" s="40">
        <f t="shared" si="0"/>
        <v>8.0000000000000002E-3</v>
      </c>
      <c r="AH25" s="41">
        <f t="shared" si="0"/>
        <v>8.0000000000000002E-3</v>
      </c>
      <c r="AI25" s="39">
        <f t="shared" si="0"/>
        <v>8.0000000000000002E-3</v>
      </c>
      <c r="AJ25" s="40">
        <f t="shared" si="0"/>
        <v>8.0000000000000002E-3</v>
      </c>
      <c r="AK25" s="41">
        <f t="shared" si="0"/>
        <v>8.0000000000000002E-3</v>
      </c>
      <c r="AL25" s="39">
        <f t="shared" si="0"/>
        <v>8.0000000000000002E-3</v>
      </c>
      <c r="AM25" s="40">
        <f t="shared" si="0"/>
        <v>8.0000000000000002E-3</v>
      </c>
      <c r="AN25" s="41">
        <f t="shared" si="0"/>
        <v>8.0000000000000002E-3</v>
      </c>
      <c r="AO25" s="39">
        <f t="shared" si="0"/>
        <v>8.0000000000000002E-3</v>
      </c>
      <c r="AP25" s="40">
        <f t="shared" si="0"/>
        <v>8.0000000000000002E-3</v>
      </c>
      <c r="AQ25" s="41">
        <f t="shared" si="0"/>
        <v>8.0000000000000002E-3</v>
      </c>
      <c r="AR25" s="39">
        <f t="shared" si="0"/>
        <v>8.0000000000000002E-3</v>
      </c>
      <c r="AS25" s="40">
        <f t="shared" si="0"/>
        <v>8.0000000000000002E-3</v>
      </c>
      <c r="AT25" s="41">
        <f t="shared" si="0"/>
        <v>8.0000000000000002E-3</v>
      </c>
      <c r="AU25" s="39">
        <f t="shared" si="0"/>
        <v>8.0000000000000002E-3</v>
      </c>
      <c r="AV25" s="40">
        <f t="shared" si="0"/>
        <v>8.0000000000000002E-3</v>
      </c>
      <c r="AW25" s="41">
        <f t="shared" si="0"/>
        <v>8.0000000000000002E-3</v>
      </c>
      <c r="AX25" s="39">
        <f t="shared" si="0"/>
        <v>8.0000000000000002E-3</v>
      </c>
      <c r="AY25" s="40">
        <f t="shared" si="0"/>
        <v>8.0000000000000002E-3</v>
      </c>
      <c r="AZ25" s="41">
        <f t="shared" si="0"/>
        <v>8.0000000000000002E-3</v>
      </c>
      <c r="BA25" s="39">
        <f t="shared" si="0"/>
        <v>8.0000000000000002E-3</v>
      </c>
      <c r="BB25" s="40">
        <f t="shared" si="0"/>
        <v>8.0000000000000002E-3</v>
      </c>
      <c r="BC25" s="41">
        <f t="shared" si="0"/>
        <v>8.0000000000000002E-3</v>
      </c>
      <c r="BD25" s="39">
        <f t="shared" si="0"/>
        <v>8.0000000000000002E-3</v>
      </c>
      <c r="BE25" s="40">
        <f t="shared" si="0"/>
        <v>8.0000000000000002E-3</v>
      </c>
      <c r="BF25" s="41">
        <f t="shared" si="0"/>
        <v>8.0000000000000002E-3</v>
      </c>
      <c r="BG25" s="39">
        <f t="shared" si="0"/>
        <v>8.0000000000000002E-3</v>
      </c>
      <c r="BH25" s="40">
        <f t="shared" si="0"/>
        <v>8.0000000000000002E-3</v>
      </c>
      <c r="BI25" s="41">
        <f t="shared" si="0"/>
        <v>8.0000000000000002E-3</v>
      </c>
      <c r="BJ25" s="39">
        <f t="shared" si="0"/>
        <v>8.0000000000000002E-3</v>
      </c>
      <c r="BK25" s="40">
        <f t="shared" si="0"/>
        <v>8.0000000000000002E-3</v>
      </c>
      <c r="BL25" s="41">
        <f t="shared" si="0"/>
        <v>8.0000000000000002E-3</v>
      </c>
    </row>
    <row r="26" spans="1:64" ht="17.25" thickBot="1" x14ac:dyDescent="0.3">
      <c r="A26" s="55"/>
      <c r="B26" s="9"/>
      <c r="C26" s="9"/>
      <c r="D26" s="55"/>
      <c r="E26" s="9"/>
      <c r="F26" s="42" t="s">
        <v>39</v>
      </c>
      <c r="G26" s="61"/>
      <c r="H26" s="43">
        <f t="shared" si="0"/>
        <v>8.0000000000000002E-3</v>
      </c>
      <c r="I26" s="44">
        <f t="shared" si="0"/>
        <v>8.0000000000000002E-3</v>
      </c>
      <c r="J26" s="45">
        <f t="shared" si="0"/>
        <v>8.0000000000000002E-3</v>
      </c>
      <c r="K26" s="43">
        <f t="shared" si="0"/>
        <v>8.0000000000000002E-3</v>
      </c>
      <c r="L26" s="44">
        <f t="shared" si="0"/>
        <v>8.0000000000000002E-3</v>
      </c>
      <c r="M26" s="45">
        <f t="shared" si="0"/>
        <v>8.0000000000000002E-3</v>
      </c>
      <c r="N26" s="43">
        <f t="shared" si="0"/>
        <v>8.0000000000000002E-3</v>
      </c>
      <c r="O26" s="44">
        <f t="shared" si="0"/>
        <v>8.0000000000000002E-3</v>
      </c>
      <c r="P26" s="45">
        <f t="shared" si="0"/>
        <v>8.0000000000000002E-3</v>
      </c>
      <c r="Q26" s="43">
        <f t="shared" si="0"/>
        <v>8.0000000000000002E-3</v>
      </c>
      <c r="R26" s="44">
        <f t="shared" si="0"/>
        <v>8.0000000000000002E-3</v>
      </c>
      <c r="S26" s="45">
        <f t="shared" si="0"/>
        <v>8.0000000000000002E-3</v>
      </c>
      <c r="T26" s="43">
        <f t="shared" si="0"/>
        <v>8.0000000000000002E-3</v>
      </c>
      <c r="U26" s="44">
        <f t="shared" si="0"/>
        <v>8.0000000000000002E-3</v>
      </c>
      <c r="V26" s="45">
        <f t="shared" si="0"/>
        <v>8.0000000000000002E-3</v>
      </c>
      <c r="W26" s="43">
        <f t="shared" si="0"/>
        <v>8.0000000000000002E-3</v>
      </c>
      <c r="X26" s="44">
        <f t="shared" si="0"/>
        <v>8.0000000000000002E-3</v>
      </c>
      <c r="Y26" s="45">
        <f t="shared" si="0"/>
        <v>8.0000000000000002E-3</v>
      </c>
      <c r="Z26" s="43">
        <f t="shared" si="0"/>
        <v>8.0000000000000002E-3</v>
      </c>
      <c r="AA26" s="44">
        <f t="shared" si="0"/>
        <v>8.0000000000000002E-3</v>
      </c>
      <c r="AB26" s="45">
        <f t="shared" si="0"/>
        <v>8.0000000000000002E-3</v>
      </c>
      <c r="AC26" s="43">
        <f t="shared" si="0"/>
        <v>8.0000000000000002E-3</v>
      </c>
      <c r="AD26" s="44">
        <f t="shared" si="0"/>
        <v>8.0000000000000002E-3</v>
      </c>
      <c r="AE26" s="45">
        <f t="shared" si="0"/>
        <v>8.0000000000000002E-3</v>
      </c>
      <c r="AF26" s="43">
        <f t="shared" si="0"/>
        <v>8.0000000000000002E-3</v>
      </c>
      <c r="AG26" s="44">
        <f t="shared" si="0"/>
        <v>8.0000000000000002E-3</v>
      </c>
      <c r="AH26" s="45">
        <f t="shared" si="0"/>
        <v>8.0000000000000002E-3</v>
      </c>
      <c r="AI26" s="43">
        <f t="shared" si="0"/>
        <v>8.0000000000000002E-3</v>
      </c>
      <c r="AJ26" s="44">
        <f t="shared" si="0"/>
        <v>8.0000000000000002E-3</v>
      </c>
      <c r="AK26" s="45">
        <f t="shared" si="0"/>
        <v>8.0000000000000002E-3</v>
      </c>
      <c r="AL26" s="43">
        <f t="shared" si="0"/>
        <v>8.0000000000000002E-3</v>
      </c>
      <c r="AM26" s="44">
        <f t="shared" si="0"/>
        <v>8.0000000000000002E-3</v>
      </c>
      <c r="AN26" s="45">
        <f t="shared" si="0"/>
        <v>8.0000000000000002E-3</v>
      </c>
      <c r="AO26" s="43">
        <f t="shared" si="0"/>
        <v>8.0000000000000002E-3</v>
      </c>
      <c r="AP26" s="44">
        <f t="shared" si="0"/>
        <v>8.0000000000000002E-3</v>
      </c>
      <c r="AQ26" s="45">
        <f t="shared" si="0"/>
        <v>8.0000000000000002E-3</v>
      </c>
      <c r="AR26" s="43">
        <f t="shared" si="0"/>
        <v>8.0000000000000002E-3</v>
      </c>
      <c r="AS26" s="44">
        <f t="shared" si="0"/>
        <v>8.0000000000000002E-3</v>
      </c>
      <c r="AT26" s="45">
        <f t="shared" si="0"/>
        <v>8.0000000000000002E-3</v>
      </c>
      <c r="AU26" s="43">
        <f t="shared" si="0"/>
        <v>8.0000000000000002E-3</v>
      </c>
      <c r="AV26" s="44">
        <f t="shared" si="0"/>
        <v>8.0000000000000002E-3</v>
      </c>
      <c r="AW26" s="45">
        <f t="shared" si="0"/>
        <v>8.0000000000000002E-3</v>
      </c>
      <c r="AX26" s="43">
        <f t="shared" si="0"/>
        <v>8.0000000000000002E-3</v>
      </c>
      <c r="AY26" s="44">
        <f t="shared" si="0"/>
        <v>8.0000000000000002E-3</v>
      </c>
      <c r="AZ26" s="45">
        <f t="shared" si="0"/>
        <v>8.0000000000000002E-3</v>
      </c>
      <c r="BA26" s="43">
        <f t="shared" si="0"/>
        <v>8.0000000000000002E-3</v>
      </c>
      <c r="BB26" s="44">
        <f t="shared" si="0"/>
        <v>8.0000000000000002E-3</v>
      </c>
      <c r="BC26" s="45">
        <f t="shared" si="0"/>
        <v>8.0000000000000002E-3</v>
      </c>
      <c r="BD26" s="43">
        <f t="shared" si="0"/>
        <v>8.0000000000000002E-3</v>
      </c>
      <c r="BE26" s="44">
        <f t="shared" si="0"/>
        <v>8.0000000000000002E-3</v>
      </c>
      <c r="BF26" s="45">
        <f t="shared" si="0"/>
        <v>8.0000000000000002E-3</v>
      </c>
      <c r="BG26" s="43">
        <f t="shared" si="0"/>
        <v>8.0000000000000002E-3</v>
      </c>
      <c r="BH26" s="44">
        <f t="shared" si="0"/>
        <v>8.0000000000000002E-3</v>
      </c>
      <c r="BI26" s="45">
        <f t="shared" si="0"/>
        <v>8.0000000000000002E-3</v>
      </c>
      <c r="BJ26" s="43">
        <f t="shared" si="0"/>
        <v>8.0000000000000002E-3</v>
      </c>
      <c r="BK26" s="44">
        <f t="shared" si="0"/>
        <v>8.0000000000000002E-3</v>
      </c>
      <c r="BL26" s="45">
        <f t="shared" si="0"/>
        <v>8.0000000000000002E-3</v>
      </c>
    </row>
    <row r="27" spans="1:64" ht="16.5" x14ac:dyDescent="0.25">
      <c r="A27" s="1390" t="s">
        <v>45</v>
      </c>
      <c r="B27" s="1391"/>
      <c r="C27" s="81">
        <v>6.3E-2</v>
      </c>
      <c r="D27" s="1390" t="s">
        <v>37</v>
      </c>
      <c r="E27" s="1391"/>
      <c r="F27" s="82" t="s">
        <v>46</v>
      </c>
      <c r="G27" s="83"/>
      <c r="H27" s="33">
        <v>2</v>
      </c>
      <c r="I27" s="34">
        <v>0.01</v>
      </c>
      <c r="J27" s="35">
        <v>2E-3</v>
      </c>
      <c r="K27" s="33">
        <v>3</v>
      </c>
      <c r="L27" s="34">
        <v>0.01</v>
      </c>
      <c r="M27" s="35">
        <v>2E-3</v>
      </c>
      <c r="N27" s="33">
        <v>2</v>
      </c>
      <c r="O27" s="34">
        <v>0.01</v>
      </c>
      <c r="P27" s="35">
        <v>2E-3</v>
      </c>
      <c r="Q27" s="33">
        <v>2</v>
      </c>
      <c r="R27" s="34">
        <v>0.01</v>
      </c>
      <c r="S27" s="35">
        <v>2E-3</v>
      </c>
      <c r="T27" s="33">
        <v>3</v>
      </c>
      <c r="U27" s="34">
        <v>0.01</v>
      </c>
      <c r="V27" s="35">
        <v>2E-3</v>
      </c>
      <c r="W27" s="33">
        <v>5</v>
      </c>
      <c r="X27" s="34">
        <v>0.01</v>
      </c>
      <c r="Y27" s="35">
        <v>2E-3</v>
      </c>
      <c r="Z27" s="33">
        <v>2</v>
      </c>
      <c r="AA27" s="34">
        <v>0.01</v>
      </c>
      <c r="AB27" s="35">
        <v>2E-3</v>
      </c>
      <c r="AC27" s="33">
        <v>6</v>
      </c>
      <c r="AD27" s="34">
        <v>0.01</v>
      </c>
      <c r="AE27" s="35">
        <v>2E-3</v>
      </c>
      <c r="AF27" s="33">
        <v>2</v>
      </c>
      <c r="AG27" s="34">
        <v>0.01</v>
      </c>
      <c r="AH27" s="35">
        <v>2E-3</v>
      </c>
      <c r="AI27" s="33">
        <v>7</v>
      </c>
      <c r="AJ27" s="34">
        <v>0.01</v>
      </c>
      <c r="AK27" s="35">
        <v>2E-3</v>
      </c>
      <c r="AL27" s="33">
        <v>2</v>
      </c>
      <c r="AM27" s="34">
        <v>0.01</v>
      </c>
      <c r="AN27" s="35">
        <v>2E-3</v>
      </c>
      <c r="AO27" s="33">
        <v>2</v>
      </c>
      <c r="AP27" s="34">
        <v>0.01</v>
      </c>
      <c r="AQ27" s="35">
        <v>2E-3</v>
      </c>
      <c r="AR27" s="33">
        <v>2</v>
      </c>
      <c r="AS27" s="34">
        <v>0.01</v>
      </c>
      <c r="AT27" s="35">
        <v>2E-3</v>
      </c>
      <c r="AU27" s="33">
        <v>2</v>
      </c>
      <c r="AV27" s="34">
        <v>0.01</v>
      </c>
      <c r="AW27" s="35">
        <v>2E-3</v>
      </c>
      <c r="AX27" s="33">
        <v>2</v>
      </c>
      <c r="AY27" s="34">
        <v>0.01</v>
      </c>
      <c r="AZ27" s="35">
        <v>2E-3</v>
      </c>
      <c r="BA27" s="33">
        <v>2</v>
      </c>
      <c r="BB27" s="34">
        <v>0.01</v>
      </c>
      <c r="BC27" s="35">
        <v>2E-3</v>
      </c>
      <c r="BD27" s="33">
        <v>2</v>
      </c>
      <c r="BE27" s="34">
        <v>0.01</v>
      </c>
      <c r="BF27" s="35">
        <v>2E-3</v>
      </c>
      <c r="BG27" s="33">
        <v>2</v>
      </c>
      <c r="BH27" s="34">
        <v>0.01</v>
      </c>
      <c r="BI27" s="35">
        <v>2E-3</v>
      </c>
      <c r="BJ27" s="33">
        <v>2</v>
      </c>
      <c r="BK27" s="34">
        <v>0.01</v>
      </c>
      <c r="BL27" s="35">
        <v>2E-3</v>
      </c>
    </row>
    <row r="28" spans="1:64" ht="17.25" thickBot="1" x14ac:dyDescent="0.3">
      <c r="A28" s="1392" t="s">
        <v>47</v>
      </c>
      <c r="B28" s="1393"/>
      <c r="C28" s="84">
        <v>6.3E-2</v>
      </c>
      <c r="D28" s="1392" t="s">
        <v>37</v>
      </c>
      <c r="E28" s="1393"/>
      <c r="F28" s="85" t="s">
        <v>46</v>
      </c>
      <c r="G28" s="86"/>
      <c r="H28" s="87">
        <v>20</v>
      </c>
      <c r="I28" s="88">
        <v>4.0000000000000001E-3</v>
      </c>
      <c r="J28" s="89">
        <v>0.02</v>
      </c>
      <c r="K28" s="87">
        <v>25</v>
      </c>
      <c r="L28" s="88">
        <v>4.0000000000000001E-3</v>
      </c>
      <c r="M28" s="89">
        <v>0.05</v>
      </c>
      <c r="N28" s="87">
        <v>4</v>
      </c>
      <c r="O28" s="88">
        <v>0.02</v>
      </c>
      <c r="P28" s="89">
        <v>2E-3</v>
      </c>
      <c r="Q28" s="87">
        <v>20</v>
      </c>
      <c r="R28" s="88">
        <v>4.0000000000000001E-3</v>
      </c>
      <c r="S28" s="89">
        <v>0.02</v>
      </c>
      <c r="T28" s="87">
        <v>12</v>
      </c>
      <c r="U28" s="88">
        <v>4.0000000000000001E-3</v>
      </c>
      <c r="V28" s="89">
        <v>0.02</v>
      </c>
      <c r="W28" s="87">
        <v>15</v>
      </c>
      <c r="X28" s="88">
        <v>4.0000000000000001E-3</v>
      </c>
      <c r="Y28" s="89">
        <v>0.02</v>
      </c>
      <c r="Z28" s="87">
        <v>20</v>
      </c>
      <c r="AA28" s="88">
        <v>4.0000000000000001E-3</v>
      </c>
      <c r="AB28" s="89">
        <v>0.02</v>
      </c>
      <c r="AC28" s="87">
        <v>8</v>
      </c>
      <c r="AD28" s="88">
        <v>4.0000000000000001E-3</v>
      </c>
      <c r="AE28" s="89">
        <v>0.02</v>
      </c>
      <c r="AF28" s="87">
        <v>20</v>
      </c>
      <c r="AG28" s="88">
        <v>4.0000000000000001E-3</v>
      </c>
      <c r="AH28" s="89">
        <v>0.02</v>
      </c>
      <c r="AI28" s="87">
        <v>25</v>
      </c>
      <c r="AJ28" s="88">
        <v>4.0000000000000001E-3</v>
      </c>
      <c r="AK28" s="89">
        <v>0.02</v>
      </c>
      <c r="AL28" s="87">
        <v>20</v>
      </c>
      <c r="AM28" s="88">
        <v>4.0000000000000001E-3</v>
      </c>
      <c r="AN28" s="89">
        <v>0.02</v>
      </c>
      <c r="AO28" s="87">
        <v>20</v>
      </c>
      <c r="AP28" s="88">
        <v>4.0000000000000001E-3</v>
      </c>
      <c r="AQ28" s="89">
        <v>0.02</v>
      </c>
      <c r="AR28" s="87">
        <v>20</v>
      </c>
      <c r="AS28" s="88">
        <v>4.0000000000000001E-3</v>
      </c>
      <c r="AT28" s="89">
        <v>0.02</v>
      </c>
      <c r="AU28" s="87">
        <v>20</v>
      </c>
      <c r="AV28" s="88">
        <v>4.0000000000000001E-3</v>
      </c>
      <c r="AW28" s="89">
        <v>0.02</v>
      </c>
      <c r="AX28" s="87">
        <v>20</v>
      </c>
      <c r="AY28" s="88">
        <v>4.0000000000000001E-3</v>
      </c>
      <c r="AZ28" s="89">
        <v>0.02</v>
      </c>
      <c r="BA28" s="87">
        <v>20</v>
      </c>
      <c r="BB28" s="88">
        <v>4.0000000000000001E-3</v>
      </c>
      <c r="BC28" s="89">
        <v>0.02</v>
      </c>
      <c r="BD28" s="87">
        <v>20</v>
      </c>
      <c r="BE28" s="88">
        <v>4.0000000000000001E-3</v>
      </c>
      <c r="BF28" s="89">
        <v>0.02</v>
      </c>
      <c r="BG28" s="87">
        <v>20</v>
      </c>
      <c r="BH28" s="88">
        <v>4.0000000000000001E-3</v>
      </c>
      <c r="BI28" s="89">
        <v>0.02</v>
      </c>
      <c r="BJ28" s="87">
        <v>20</v>
      </c>
      <c r="BK28" s="88">
        <v>4.0000000000000001E-3</v>
      </c>
      <c r="BL28" s="89">
        <v>0.02</v>
      </c>
    </row>
    <row r="29" spans="1:64" ht="16.5" x14ac:dyDescent="0.25">
      <c r="A29" s="90"/>
      <c r="B29" s="9"/>
      <c r="C29" s="91"/>
      <c r="D29" s="92"/>
      <c r="E29" s="1444"/>
      <c r="F29" s="1444"/>
      <c r="G29" s="93"/>
      <c r="H29" s="94"/>
      <c r="I29" s="95"/>
      <c r="J29" s="95"/>
      <c r="K29" s="96"/>
      <c r="L29" s="95"/>
      <c r="M29" s="95"/>
      <c r="N29" s="96"/>
      <c r="O29" s="95"/>
      <c r="P29" s="95"/>
      <c r="Q29" s="96"/>
      <c r="R29" s="95"/>
      <c r="S29" s="95"/>
      <c r="T29" s="96"/>
      <c r="U29" s="95"/>
      <c r="V29" s="95"/>
      <c r="W29" s="96"/>
      <c r="X29" s="95"/>
      <c r="Y29" s="95"/>
      <c r="Z29" s="96"/>
      <c r="AA29" s="95"/>
      <c r="AB29" s="95"/>
      <c r="AC29" s="96"/>
      <c r="AD29" s="95"/>
      <c r="AE29" s="95"/>
      <c r="AF29" s="96"/>
      <c r="AG29" s="95"/>
      <c r="AH29" s="95"/>
      <c r="AI29" s="96"/>
      <c r="AJ29" s="95"/>
      <c r="AK29" s="95"/>
      <c r="AL29" s="96"/>
      <c r="AM29" s="95"/>
      <c r="AN29" s="95"/>
      <c r="AO29" s="96"/>
      <c r="AP29" s="95"/>
      <c r="AQ29" s="95"/>
      <c r="AR29" s="96"/>
      <c r="AS29" s="95"/>
      <c r="AT29" s="95"/>
      <c r="AU29" s="96"/>
      <c r="AV29" s="95"/>
      <c r="AW29" s="95"/>
      <c r="AX29" s="96"/>
      <c r="AY29" s="95"/>
      <c r="AZ29" s="95"/>
      <c r="BA29" s="96"/>
      <c r="BB29" s="95"/>
      <c r="BC29" s="95"/>
      <c r="BD29" s="96"/>
      <c r="BE29" s="95"/>
      <c r="BF29" s="95"/>
      <c r="BG29" s="96"/>
      <c r="BH29" s="95"/>
      <c r="BI29" s="95"/>
      <c r="BJ29" s="96"/>
      <c r="BK29" s="95"/>
      <c r="BL29" s="97"/>
    </row>
    <row r="30" spans="1:64" ht="16.5" x14ac:dyDescent="0.25">
      <c r="A30" s="90" t="s">
        <v>48</v>
      </c>
      <c r="B30" s="9"/>
      <c r="C30" s="91">
        <f>(I25+L25+O25+R25)/SQRT((I25+L25+O25+R25)^2+(J25+M25+P25+S25)^2)</f>
        <v>0.70710678118654757</v>
      </c>
      <c r="D30" s="90" t="s">
        <v>49</v>
      </c>
      <c r="E30" s="1445">
        <f>(J25+M25+P25+S25)/(I25+L25+O25+R25)</f>
        <v>1</v>
      </c>
      <c r="F30" s="1445"/>
      <c r="G30" s="61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64" ht="17.25" thickBot="1" x14ac:dyDescent="0.3">
      <c r="A31" s="101" t="s">
        <v>50</v>
      </c>
      <c r="B31" s="102"/>
      <c r="C31" s="103">
        <f>(I26+L26+O26+R26)/SQRT((I26+L26+O26+R26)^2+(J26+M26+P26+S26)^2)</f>
        <v>0.70710678118654757</v>
      </c>
      <c r="D31" s="101" t="s">
        <v>51</v>
      </c>
      <c r="E31" s="1446">
        <f>(J26+M26+P26+S26)/(I26+L26+O26+R26)</f>
        <v>1</v>
      </c>
      <c r="F31" s="1446"/>
      <c r="G31" s="104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</row>
    <row r="32" spans="1:64" ht="17.25" thickBot="1" x14ac:dyDescent="0.3">
      <c r="A32" s="90"/>
      <c r="B32" s="9"/>
      <c r="C32" s="108"/>
      <c r="D32" s="13"/>
      <c r="E32" s="71"/>
      <c r="F32" s="71"/>
      <c r="G32" s="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64" ht="12.75" x14ac:dyDescent="0.2">
      <c r="A33" s="1447" t="s">
        <v>52</v>
      </c>
      <c r="B33" s="1448"/>
      <c r="C33" s="1448"/>
      <c r="D33" s="1448"/>
      <c r="E33" s="1448"/>
      <c r="F33" s="1448"/>
      <c r="G33" s="1462"/>
      <c r="H33" s="1381" t="s">
        <v>6</v>
      </c>
      <c r="I33" s="1382"/>
      <c r="J33" s="1382"/>
      <c r="K33" s="1381" t="s">
        <v>7</v>
      </c>
      <c r="L33" s="1382"/>
      <c r="M33" s="1382"/>
      <c r="N33" s="1381" t="s">
        <v>8</v>
      </c>
      <c r="O33" s="1382"/>
      <c r="P33" s="1382"/>
      <c r="Q33" s="1381" t="s">
        <v>9</v>
      </c>
      <c r="R33" s="1382"/>
      <c r="S33" s="1382"/>
      <c r="T33" s="1381" t="s">
        <v>10</v>
      </c>
      <c r="U33" s="1382"/>
      <c r="V33" s="1382"/>
      <c r="W33" s="1381" t="s">
        <v>11</v>
      </c>
      <c r="X33" s="1382"/>
      <c r="Y33" s="1382"/>
      <c r="Z33" s="1381" t="s">
        <v>12</v>
      </c>
      <c r="AA33" s="1382"/>
      <c r="AB33" s="1382"/>
      <c r="AC33" s="1381" t="s">
        <v>13</v>
      </c>
      <c r="AD33" s="1382"/>
      <c r="AE33" s="1382"/>
      <c r="AF33" s="1381" t="s">
        <v>14</v>
      </c>
      <c r="AG33" s="1382"/>
      <c r="AH33" s="1382"/>
      <c r="AI33" s="1381" t="s">
        <v>15</v>
      </c>
      <c r="AJ33" s="1382"/>
      <c r="AK33" s="1382"/>
      <c r="AL33" s="1381" t="s">
        <v>16</v>
      </c>
      <c r="AM33" s="1382"/>
      <c r="AN33" s="1382"/>
      <c r="AO33" s="1381" t="s">
        <v>17</v>
      </c>
      <c r="AP33" s="1382"/>
      <c r="AQ33" s="1382"/>
      <c r="AR33" s="1381" t="s">
        <v>18</v>
      </c>
      <c r="AS33" s="1382"/>
      <c r="AT33" s="1382"/>
      <c r="AU33" s="1381" t="s">
        <v>19</v>
      </c>
      <c r="AV33" s="1382"/>
      <c r="AW33" s="1382"/>
      <c r="AX33" s="1381" t="s">
        <v>20</v>
      </c>
      <c r="AY33" s="1382"/>
      <c r="AZ33" s="1382"/>
      <c r="BA33" s="1381" t="s">
        <v>21</v>
      </c>
      <c r="BB33" s="1382"/>
      <c r="BC33" s="1382"/>
      <c r="BD33" s="1381" t="s">
        <v>22</v>
      </c>
      <c r="BE33" s="1382"/>
      <c r="BF33" s="1382"/>
      <c r="BG33" s="1381" t="s">
        <v>23</v>
      </c>
      <c r="BH33" s="1382"/>
      <c r="BI33" s="1382"/>
      <c r="BJ33" s="1381" t="s">
        <v>24</v>
      </c>
      <c r="BK33" s="1382"/>
      <c r="BL33" s="1382"/>
    </row>
    <row r="34" spans="1:64" ht="13.5" thickBot="1" x14ac:dyDescent="0.25">
      <c r="A34" s="1449"/>
      <c r="B34" s="1450"/>
      <c r="C34" s="1450"/>
      <c r="D34" s="1450"/>
      <c r="E34" s="1450"/>
      <c r="F34" s="1450"/>
      <c r="G34" s="1463"/>
      <c r="H34" s="1383"/>
      <c r="I34" s="1384"/>
      <c r="J34" s="1384"/>
      <c r="K34" s="1383"/>
      <c r="L34" s="1384"/>
      <c r="M34" s="1384"/>
      <c r="N34" s="1383"/>
      <c r="O34" s="1384"/>
      <c r="P34" s="1384"/>
      <c r="Q34" s="1383"/>
      <c r="R34" s="1384"/>
      <c r="S34" s="1384"/>
      <c r="T34" s="1383"/>
      <c r="U34" s="1384"/>
      <c r="V34" s="1384"/>
      <c r="W34" s="1383"/>
      <c r="X34" s="1384"/>
      <c r="Y34" s="1384"/>
      <c r="Z34" s="1383"/>
      <c r="AA34" s="1384"/>
      <c r="AB34" s="1384"/>
      <c r="AC34" s="1383"/>
      <c r="AD34" s="1384"/>
      <c r="AE34" s="1384"/>
      <c r="AF34" s="1383"/>
      <c r="AG34" s="1384"/>
      <c r="AH34" s="1384"/>
      <c r="AI34" s="1383"/>
      <c r="AJ34" s="1384"/>
      <c r="AK34" s="1384"/>
      <c r="AL34" s="1383"/>
      <c r="AM34" s="1384"/>
      <c r="AN34" s="1384"/>
      <c r="AO34" s="1383"/>
      <c r="AP34" s="1384"/>
      <c r="AQ34" s="1384"/>
      <c r="AR34" s="1383"/>
      <c r="AS34" s="1384"/>
      <c r="AT34" s="1384"/>
      <c r="AU34" s="1383"/>
      <c r="AV34" s="1384"/>
      <c r="AW34" s="1384"/>
      <c r="AX34" s="1383"/>
      <c r="AY34" s="1384"/>
      <c r="AZ34" s="1384"/>
      <c r="BA34" s="1383"/>
      <c r="BB34" s="1384"/>
      <c r="BC34" s="1384"/>
      <c r="BD34" s="1383"/>
      <c r="BE34" s="1384"/>
      <c r="BF34" s="1384"/>
      <c r="BG34" s="1383"/>
      <c r="BH34" s="1384"/>
      <c r="BI34" s="1384"/>
      <c r="BJ34" s="1383"/>
      <c r="BK34" s="1384"/>
      <c r="BL34" s="1384"/>
    </row>
    <row r="35" spans="1:64" ht="16.5" x14ac:dyDescent="0.25">
      <c r="A35" s="109">
        <v>1</v>
      </c>
      <c r="B35" s="110" t="s">
        <v>53</v>
      </c>
      <c r="C35" s="111"/>
      <c r="D35" s="112"/>
      <c r="E35" s="113"/>
      <c r="F35" s="114"/>
      <c r="G35" s="115">
        <v>0.3</v>
      </c>
      <c r="H35" s="116">
        <v>4.0000000000000001E-3</v>
      </c>
      <c r="I35" s="117">
        <v>4.0000000000000001E-3</v>
      </c>
      <c r="J35" s="118">
        <v>4.0000000000000001E-3</v>
      </c>
      <c r="K35" s="116">
        <v>4.0000000000000001E-3</v>
      </c>
      <c r="L35" s="117">
        <v>4.0000000000000001E-3</v>
      </c>
      <c r="M35" s="118">
        <v>4.0000000000000001E-3</v>
      </c>
      <c r="N35" s="116">
        <v>4.0000000000000001E-3</v>
      </c>
      <c r="O35" s="117">
        <v>4.0000000000000001E-3</v>
      </c>
      <c r="P35" s="118">
        <v>4.0000000000000001E-3</v>
      </c>
      <c r="Q35" s="116">
        <v>4.0000000000000001E-3</v>
      </c>
      <c r="R35" s="117">
        <v>4.0000000000000001E-3</v>
      </c>
      <c r="S35" s="118">
        <v>4.0000000000000001E-3</v>
      </c>
      <c r="T35" s="116">
        <v>4.0000000000000001E-3</v>
      </c>
      <c r="U35" s="117">
        <v>4.0000000000000001E-3</v>
      </c>
      <c r="V35" s="118">
        <v>4.0000000000000001E-3</v>
      </c>
      <c r="W35" s="116">
        <v>4.0000000000000001E-3</v>
      </c>
      <c r="X35" s="117">
        <v>4.0000000000000001E-3</v>
      </c>
      <c r="Y35" s="118">
        <v>4.0000000000000001E-3</v>
      </c>
      <c r="Z35" s="116">
        <v>4.0000000000000001E-3</v>
      </c>
      <c r="AA35" s="117">
        <v>4.0000000000000001E-3</v>
      </c>
      <c r="AB35" s="118">
        <v>4.0000000000000001E-3</v>
      </c>
      <c r="AC35" s="116">
        <v>4.0000000000000001E-3</v>
      </c>
      <c r="AD35" s="117">
        <v>4.0000000000000001E-3</v>
      </c>
      <c r="AE35" s="118">
        <v>4.0000000000000001E-3</v>
      </c>
      <c r="AF35" s="116">
        <v>4.0000000000000001E-3</v>
      </c>
      <c r="AG35" s="117">
        <v>4.0000000000000001E-3</v>
      </c>
      <c r="AH35" s="118">
        <v>4.0000000000000001E-3</v>
      </c>
      <c r="AI35" s="116">
        <v>4.0000000000000001E-3</v>
      </c>
      <c r="AJ35" s="117">
        <v>4.0000000000000001E-3</v>
      </c>
      <c r="AK35" s="118">
        <v>4.0000000000000001E-3</v>
      </c>
      <c r="AL35" s="116">
        <v>4.0000000000000001E-3</v>
      </c>
      <c r="AM35" s="117">
        <v>4.0000000000000001E-3</v>
      </c>
      <c r="AN35" s="118">
        <v>4.0000000000000001E-3</v>
      </c>
      <c r="AO35" s="116">
        <v>4.0000000000000001E-3</v>
      </c>
      <c r="AP35" s="117">
        <v>4.0000000000000001E-3</v>
      </c>
      <c r="AQ35" s="118">
        <v>4.0000000000000001E-3</v>
      </c>
      <c r="AR35" s="116">
        <v>4.0000000000000001E-3</v>
      </c>
      <c r="AS35" s="117">
        <v>4.0000000000000001E-3</v>
      </c>
      <c r="AT35" s="118">
        <v>4.0000000000000001E-3</v>
      </c>
      <c r="AU35" s="116">
        <v>4.0000000000000001E-3</v>
      </c>
      <c r="AV35" s="117">
        <v>4.0000000000000001E-3</v>
      </c>
      <c r="AW35" s="118">
        <v>4.0000000000000001E-3</v>
      </c>
      <c r="AX35" s="116">
        <v>4.0000000000000001E-3</v>
      </c>
      <c r="AY35" s="117">
        <v>4.0000000000000001E-3</v>
      </c>
      <c r="AZ35" s="118">
        <v>4.0000000000000001E-3</v>
      </c>
      <c r="BA35" s="116">
        <v>4.0000000000000001E-3</v>
      </c>
      <c r="BB35" s="117">
        <v>4.0000000000000001E-3</v>
      </c>
      <c r="BC35" s="118">
        <v>4.0000000000000001E-3</v>
      </c>
      <c r="BD35" s="116">
        <v>4.0000000000000001E-3</v>
      </c>
      <c r="BE35" s="117">
        <v>4.0000000000000001E-3</v>
      </c>
      <c r="BF35" s="118">
        <v>4.0000000000000001E-3</v>
      </c>
      <c r="BG35" s="116">
        <v>4.0000000000000001E-3</v>
      </c>
      <c r="BH35" s="117">
        <v>4.0000000000000001E-3</v>
      </c>
      <c r="BI35" s="118">
        <v>4.0000000000000001E-3</v>
      </c>
      <c r="BJ35" s="116">
        <v>4.0000000000000001E-3</v>
      </c>
      <c r="BK35" s="117">
        <v>4.0000000000000001E-3</v>
      </c>
      <c r="BL35" s="118">
        <v>4.0000000000000001E-3</v>
      </c>
    </row>
    <row r="36" spans="1:64" ht="16.5" x14ac:dyDescent="0.25">
      <c r="A36" s="119">
        <v>2</v>
      </c>
      <c r="B36" s="120" t="s">
        <v>54</v>
      </c>
      <c r="C36" s="121"/>
      <c r="D36" s="122"/>
      <c r="E36" s="123"/>
      <c r="F36" s="124"/>
      <c r="G36" s="125">
        <v>0.3</v>
      </c>
      <c r="H36" s="126">
        <v>4.0000000000000001E-3</v>
      </c>
      <c r="I36" s="127">
        <v>4.0000000000000001E-3</v>
      </c>
      <c r="J36" s="128">
        <v>4.0000000000000001E-3</v>
      </c>
      <c r="K36" s="126">
        <v>4.0000000000000001E-3</v>
      </c>
      <c r="L36" s="127">
        <v>4.0000000000000001E-3</v>
      </c>
      <c r="M36" s="128">
        <v>4.0000000000000001E-3</v>
      </c>
      <c r="N36" s="126">
        <v>4.0000000000000001E-3</v>
      </c>
      <c r="O36" s="127">
        <v>4.0000000000000001E-3</v>
      </c>
      <c r="P36" s="128">
        <v>4.0000000000000001E-3</v>
      </c>
      <c r="Q36" s="126">
        <v>4.0000000000000001E-3</v>
      </c>
      <c r="R36" s="127">
        <v>4.0000000000000001E-3</v>
      </c>
      <c r="S36" s="128">
        <v>4.0000000000000001E-3</v>
      </c>
      <c r="T36" s="126">
        <v>4.0000000000000001E-3</v>
      </c>
      <c r="U36" s="127">
        <v>4.0000000000000001E-3</v>
      </c>
      <c r="V36" s="128">
        <v>4.0000000000000001E-3</v>
      </c>
      <c r="W36" s="126">
        <v>4.0000000000000001E-3</v>
      </c>
      <c r="X36" s="127">
        <v>4.0000000000000001E-3</v>
      </c>
      <c r="Y36" s="128">
        <v>4.0000000000000001E-3</v>
      </c>
      <c r="Z36" s="126">
        <v>4.0000000000000001E-3</v>
      </c>
      <c r="AA36" s="127">
        <v>4.0000000000000001E-3</v>
      </c>
      <c r="AB36" s="128">
        <v>4.0000000000000001E-3</v>
      </c>
      <c r="AC36" s="126">
        <v>4.0000000000000001E-3</v>
      </c>
      <c r="AD36" s="127">
        <v>4.0000000000000001E-3</v>
      </c>
      <c r="AE36" s="128">
        <v>4.0000000000000001E-3</v>
      </c>
      <c r="AF36" s="126">
        <v>4.0000000000000001E-3</v>
      </c>
      <c r="AG36" s="127">
        <v>4.0000000000000001E-3</v>
      </c>
      <c r="AH36" s="128">
        <v>4.0000000000000001E-3</v>
      </c>
      <c r="AI36" s="126">
        <v>4.0000000000000001E-3</v>
      </c>
      <c r="AJ36" s="127">
        <v>4.0000000000000001E-3</v>
      </c>
      <c r="AK36" s="128">
        <v>4.0000000000000001E-3</v>
      </c>
      <c r="AL36" s="126">
        <v>4.0000000000000001E-3</v>
      </c>
      <c r="AM36" s="127">
        <v>4.0000000000000001E-3</v>
      </c>
      <c r="AN36" s="128">
        <v>4.0000000000000001E-3</v>
      </c>
      <c r="AO36" s="126">
        <v>4.0000000000000001E-3</v>
      </c>
      <c r="AP36" s="127">
        <v>4.0000000000000001E-3</v>
      </c>
      <c r="AQ36" s="128">
        <v>4.0000000000000001E-3</v>
      </c>
      <c r="AR36" s="126">
        <v>4.0000000000000001E-3</v>
      </c>
      <c r="AS36" s="127">
        <v>4.0000000000000001E-3</v>
      </c>
      <c r="AT36" s="128">
        <v>4.0000000000000001E-3</v>
      </c>
      <c r="AU36" s="126">
        <v>4.0000000000000001E-3</v>
      </c>
      <c r="AV36" s="127">
        <v>4.0000000000000001E-3</v>
      </c>
      <c r="AW36" s="128">
        <v>4.0000000000000001E-3</v>
      </c>
      <c r="AX36" s="126">
        <v>4.0000000000000001E-3</v>
      </c>
      <c r="AY36" s="127">
        <v>4.0000000000000001E-3</v>
      </c>
      <c r="AZ36" s="128">
        <v>4.0000000000000001E-3</v>
      </c>
      <c r="BA36" s="126">
        <v>4.0000000000000001E-3</v>
      </c>
      <c r="BB36" s="127">
        <v>4.0000000000000001E-3</v>
      </c>
      <c r="BC36" s="128">
        <v>4.0000000000000001E-3</v>
      </c>
      <c r="BD36" s="126">
        <v>4.0000000000000001E-3</v>
      </c>
      <c r="BE36" s="127">
        <v>4.0000000000000001E-3</v>
      </c>
      <c r="BF36" s="128">
        <v>4.0000000000000001E-3</v>
      </c>
      <c r="BG36" s="126">
        <v>4.0000000000000001E-3</v>
      </c>
      <c r="BH36" s="127">
        <v>4.0000000000000001E-3</v>
      </c>
      <c r="BI36" s="128">
        <v>4.0000000000000001E-3</v>
      </c>
      <c r="BJ36" s="126">
        <v>4.0000000000000001E-3</v>
      </c>
      <c r="BK36" s="127">
        <v>4.0000000000000001E-3</v>
      </c>
      <c r="BL36" s="128">
        <v>4.0000000000000001E-3</v>
      </c>
    </row>
    <row r="37" spans="1:64" ht="16.5" x14ac:dyDescent="0.25">
      <c r="A37" s="119">
        <v>3</v>
      </c>
      <c r="B37" s="129" t="s">
        <v>55</v>
      </c>
      <c r="C37" s="121"/>
      <c r="D37" s="122"/>
      <c r="E37" s="123"/>
      <c r="F37" s="124"/>
      <c r="G37" s="125">
        <v>0.3</v>
      </c>
      <c r="H37" s="126">
        <v>4.0000000000000001E-3</v>
      </c>
      <c r="I37" s="127">
        <v>4.0000000000000001E-3</v>
      </c>
      <c r="J37" s="128">
        <v>4.0000000000000001E-3</v>
      </c>
      <c r="K37" s="126">
        <v>4.0000000000000001E-3</v>
      </c>
      <c r="L37" s="127">
        <v>4.0000000000000001E-3</v>
      </c>
      <c r="M37" s="128">
        <v>4.0000000000000001E-3</v>
      </c>
      <c r="N37" s="126">
        <v>4.0000000000000001E-3</v>
      </c>
      <c r="O37" s="127">
        <v>4.0000000000000001E-3</v>
      </c>
      <c r="P37" s="128">
        <v>4.0000000000000001E-3</v>
      </c>
      <c r="Q37" s="126">
        <v>4.0000000000000001E-3</v>
      </c>
      <c r="R37" s="127">
        <v>4.0000000000000001E-3</v>
      </c>
      <c r="S37" s="128">
        <v>4.0000000000000001E-3</v>
      </c>
      <c r="T37" s="126">
        <v>4.0000000000000001E-3</v>
      </c>
      <c r="U37" s="127">
        <v>4.0000000000000001E-3</v>
      </c>
      <c r="V37" s="128">
        <v>4.0000000000000001E-3</v>
      </c>
      <c r="W37" s="126">
        <v>4.0000000000000001E-3</v>
      </c>
      <c r="X37" s="127">
        <v>4.0000000000000001E-3</v>
      </c>
      <c r="Y37" s="128">
        <v>4.0000000000000001E-3</v>
      </c>
      <c r="Z37" s="126">
        <v>4.0000000000000001E-3</v>
      </c>
      <c r="AA37" s="127">
        <v>4.0000000000000001E-3</v>
      </c>
      <c r="AB37" s="128">
        <v>4.0000000000000001E-3</v>
      </c>
      <c r="AC37" s="126">
        <v>4.0000000000000001E-3</v>
      </c>
      <c r="AD37" s="127">
        <v>4.0000000000000001E-3</v>
      </c>
      <c r="AE37" s="128">
        <v>4.0000000000000001E-3</v>
      </c>
      <c r="AF37" s="126">
        <v>4.0000000000000001E-3</v>
      </c>
      <c r="AG37" s="127">
        <v>4.0000000000000001E-3</v>
      </c>
      <c r="AH37" s="128">
        <v>4.0000000000000001E-3</v>
      </c>
      <c r="AI37" s="126">
        <v>4.0000000000000001E-3</v>
      </c>
      <c r="AJ37" s="127">
        <v>4.0000000000000001E-3</v>
      </c>
      <c r="AK37" s="128">
        <v>4.0000000000000001E-3</v>
      </c>
      <c r="AL37" s="126">
        <v>4.0000000000000001E-3</v>
      </c>
      <c r="AM37" s="127">
        <v>4.0000000000000001E-3</v>
      </c>
      <c r="AN37" s="128">
        <v>4.0000000000000001E-3</v>
      </c>
      <c r="AO37" s="126">
        <v>4.0000000000000001E-3</v>
      </c>
      <c r="AP37" s="127">
        <v>4.0000000000000001E-3</v>
      </c>
      <c r="AQ37" s="128">
        <v>4.0000000000000001E-3</v>
      </c>
      <c r="AR37" s="126">
        <v>4.0000000000000001E-3</v>
      </c>
      <c r="AS37" s="127">
        <v>4.0000000000000001E-3</v>
      </c>
      <c r="AT37" s="128">
        <v>4.0000000000000001E-3</v>
      </c>
      <c r="AU37" s="126">
        <v>4.0000000000000001E-3</v>
      </c>
      <c r="AV37" s="127">
        <v>4.0000000000000001E-3</v>
      </c>
      <c r="AW37" s="128">
        <v>4.0000000000000001E-3</v>
      </c>
      <c r="AX37" s="126">
        <v>4.0000000000000001E-3</v>
      </c>
      <c r="AY37" s="127">
        <v>4.0000000000000001E-3</v>
      </c>
      <c r="AZ37" s="128">
        <v>4.0000000000000001E-3</v>
      </c>
      <c r="BA37" s="126">
        <v>4.0000000000000001E-3</v>
      </c>
      <c r="BB37" s="127">
        <v>4.0000000000000001E-3</v>
      </c>
      <c r="BC37" s="128">
        <v>4.0000000000000001E-3</v>
      </c>
      <c r="BD37" s="126">
        <v>4.0000000000000001E-3</v>
      </c>
      <c r="BE37" s="127">
        <v>4.0000000000000001E-3</v>
      </c>
      <c r="BF37" s="128">
        <v>4.0000000000000001E-3</v>
      </c>
      <c r="BG37" s="126">
        <v>4.0000000000000001E-3</v>
      </c>
      <c r="BH37" s="127">
        <v>4.0000000000000001E-3</v>
      </c>
      <c r="BI37" s="128">
        <v>4.0000000000000001E-3</v>
      </c>
      <c r="BJ37" s="126">
        <v>4.0000000000000001E-3</v>
      </c>
      <c r="BK37" s="127">
        <v>4.0000000000000001E-3</v>
      </c>
      <c r="BL37" s="128">
        <v>4.0000000000000001E-3</v>
      </c>
    </row>
    <row r="38" spans="1:64" ht="16.5" x14ac:dyDescent="0.25">
      <c r="A38" s="62">
        <v>4</v>
      </c>
      <c r="B38" s="129" t="s">
        <v>56</v>
      </c>
      <c r="C38" s="121"/>
      <c r="D38" s="122"/>
      <c r="E38" s="123"/>
      <c r="F38" s="124"/>
      <c r="G38" s="125">
        <v>0.3</v>
      </c>
      <c r="H38" s="126">
        <v>4.0000000000000001E-3</v>
      </c>
      <c r="I38" s="127">
        <v>4.0000000000000001E-3</v>
      </c>
      <c r="J38" s="128">
        <v>4.0000000000000001E-3</v>
      </c>
      <c r="K38" s="126">
        <v>4.0000000000000001E-3</v>
      </c>
      <c r="L38" s="127">
        <v>4.0000000000000001E-3</v>
      </c>
      <c r="M38" s="128">
        <v>4.0000000000000001E-3</v>
      </c>
      <c r="N38" s="126">
        <v>4.0000000000000001E-3</v>
      </c>
      <c r="O38" s="127">
        <v>4.0000000000000001E-3</v>
      </c>
      <c r="P38" s="128">
        <v>4.0000000000000001E-3</v>
      </c>
      <c r="Q38" s="126">
        <v>4.0000000000000001E-3</v>
      </c>
      <c r="R38" s="127">
        <v>4.0000000000000001E-3</v>
      </c>
      <c r="S38" s="128">
        <v>4.0000000000000001E-3</v>
      </c>
      <c r="T38" s="126">
        <v>4.0000000000000001E-3</v>
      </c>
      <c r="U38" s="127">
        <v>4.0000000000000001E-3</v>
      </c>
      <c r="V38" s="128">
        <v>4.0000000000000001E-3</v>
      </c>
      <c r="W38" s="126">
        <v>4.0000000000000001E-3</v>
      </c>
      <c r="X38" s="127">
        <v>4.0000000000000001E-3</v>
      </c>
      <c r="Y38" s="128">
        <v>4.0000000000000001E-3</v>
      </c>
      <c r="Z38" s="126">
        <v>4.0000000000000001E-3</v>
      </c>
      <c r="AA38" s="127">
        <v>4.0000000000000001E-3</v>
      </c>
      <c r="AB38" s="128">
        <v>4.0000000000000001E-3</v>
      </c>
      <c r="AC38" s="126">
        <v>4.0000000000000001E-3</v>
      </c>
      <c r="AD38" s="127">
        <v>4.0000000000000001E-3</v>
      </c>
      <c r="AE38" s="128">
        <v>4.0000000000000001E-3</v>
      </c>
      <c r="AF38" s="126">
        <v>4.0000000000000001E-3</v>
      </c>
      <c r="AG38" s="127">
        <v>4.0000000000000001E-3</v>
      </c>
      <c r="AH38" s="128">
        <v>4.0000000000000001E-3</v>
      </c>
      <c r="AI38" s="126">
        <v>4.0000000000000001E-3</v>
      </c>
      <c r="AJ38" s="127">
        <v>4.0000000000000001E-3</v>
      </c>
      <c r="AK38" s="128">
        <v>4.0000000000000001E-3</v>
      </c>
      <c r="AL38" s="126">
        <v>4.0000000000000001E-3</v>
      </c>
      <c r="AM38" s="127">
        <v>4.0000000000000001E-3</v>
      </c>
      <c r="AN38" s="128">
        <v>4.0000000000000001E-3</v>
      </c>
      <c r="AO38" s="126">
        <v>4.0000000000000001E-3</v>
      </c>
      <c r="AP38" s="127">
        <v>4.0000000000000001E-3</v>
      </c>
      <c r="AQ38" s="128">
        <v>4.0000000000000001E-3</v>
      </c>
      <c r="AR38" s="126">
        <v>4.0000000000000001E-3</v>
      </c>
      <c r="AS38" s="127">
        <v>4.0000000000000001E-3</v>
      </c>
      <c r="AT38" s="128">
        <v>4.0000000000000001E-3</v>
      </c>
      <c r="AU38" s="126">
        <v>4.0000000000000001E-3</v>
      </c>
      <c r="AV38" s="127">
        <v>4.0000000000000001E-3</v>
      </c>
      <c r="AW38" s="128">
        <v>4.0000000000000001E-3</v>
      </c>
      <c r="AX38" s="126">
        <v>4.0000000000000001E-3</v>
      </c>
      <c r="AY38" s="127">
        <v>4.0000000000000001E-3</v>
      </c>
      <c r="AZ38" s="128">
        <v>4.0000000000000001E-3</v>
      </c>
      <c r="BA38" s="126">
        <v>4.0000000000000001E-3</v>
      </c>
      <c r="BB38" s="127">
        <v>4.0000000000000001E-3</v>
      </c>
      <c r="BC38" s="128">
        <v>4.0000000000000001E-3</v>
      </c>
      <c r="BD38" s="126">
        <v>4.0000000000000001E-3</v>
      </c>
      <c r="BE38" s="127">
        <v>4.0000000000000001E-3</v>
      </c>
      <c r="BF38" s="128">
        <v>4.0000000000000001E-3</v>
      </c>
      <c r="BG38" s="126">
        <v>4.0000000000000001E-3</v>
      </c>
      <c r="BH38" s="127">
        <v>4.0000000000000001E-3</v>
      </c>
      <c r="BI38" s="128">
        <v>4.0000000000000001E-3</v>
      </c>
      <c r="BJ38" s="126">
        <v>4.0000000000000001E-3</v>
      </c>
      <c r="BK38" s="127">
        <v>4.0000000000000001E-3</v>
      </c>
      <c r="BL38" s="128">
        <v>4.0000000000000001E-3</v>
      </c>
    </row>
    <row r="39" spans="1:64" ht="16.5" x14ac:dyDescent="0.25">
      <c r="A39" s="62">
        <v>5</v>
      </c>
      <c r="B39" s="130" t="s">
        <v>57</v>
      </c>
      <c r="C39" s="121"/>
      <c r="D39" s="122"/>
      <c r="E39" s="123"/>
      <c r="F39" s="124"/>
      <c r="G39" s="125">
        <v>0.3</v>
      </c>
      <c r="H39" s="126">
        <v>4.0000000000000001E-3</v>
      </c>
      <c r="I39" s="127">
        <v>4.0000000000000001E-3</v>
      </c>
      <c r="J39" s="128">
        <v>4.0000000000000001E-3</v>
      </c>
      <c r="K39" s="126">
        <v>4.0000000000000001E-3</v>
      </c>
      <c r="L39" s="127">
        <v>4.0000000000000001E-3</v>
      </c>
      <c r="M39" s="128">
        <v>4.0000000000000001E-3</v>
      </c>
      <c r="N39" s="126">
        <v>4.0000000000000001E-3</v>
      </c>
      <c r="O39" s="127">
        <v>4.0000000000000001E-3</v>
      </c>
      <c r="P39" s="128">
        <v>4.0000000000000001E-3</v>
      </c>
      <c r="Q39" s="126">
        <v>4.0000000000000001E-3</v>
      </c>
      <c r="R39" s="127">
        <v>4.0000000000000001E-3</v>
      </c>
      <c r="S39" s="128">
        <v>4.0000000000000001E-3</v>
      </c>
      <c r="T39" s="126">
        <v>4.0000000000000001E-3</v>
      </c>
      <c r="U39" s="127">
        <v>4.0000000000000001E-3</v>
      </c>
      <c r="V39" s="128">
        <v>4.0000000000000001E-3</v>
      </c>
      <c r="W39" s="126">
        <v>4.0000000000000001E-3</v>
      </c>
      <c r="X39" s="127">
        <v>4.0000000000000001E-3</v>
      </c>
      <c r="Y39" s="128">
        <v>4.0000000000000001E-3</v>
      </c>
      <c r="Z39" s="126">
        <v>4.0000000000000001E-3</v>
      </c>
      <c r="AA39" s="127">
        <v>4.0000000000000001E-3</v>
      </c>
      <c r="AB39" s="128">
        <v>4.0000000000000001E-3</v>
      </c>
      <c r="AC39" s="126">
        <v>4.0000000000000001E-3</v>
      </c>
      <c r="AD39" s="127">
        <v>4.0000000000000001E-3</v>
      </c>
      <c r="AE39" s="128">
        <v>4.0000000000000001E-3</v>
      </c>
      <c r="AF39" s="126">
        <v>4.0000000000000001E-3</v>
      </c>
      <c r="AG39" s="127">
        <v>4.0000000000000001E-3</v>
      </c>
      <c r="AH39" s="128">
        <v>4.0000000000000001E-3</v>
      </c>
      <c r="AI39" s="126">
        <v>4.0000000000000001E-3</v>
      </c>
      <c r="AJ39" s="127">
        <v>4.0000000000000001E-3</v>
      </c>
      <c r="AK39" s="128">
        <v>4.0000000000000001E-3</v>
      </c>
      <c r="AL39" s="126">
        <v>4.0000000000000001E-3</v>
      </c>
      <c r="AM39" s="127">
        <v>4.0000000000000001E-3</v>
      </c>
      <c r="AN39" s="128">
        <v>4.0000000000000001E-3</v>
      </c>
      <c r="AO39" s="126">
        <v>4.0000000000000001E-3</v>
      </c>
      <c r="AP39" s="127">
        <v>4.0000000000000001E-3</v>
      </c>
      <c r="AQ39" s="128">
        <v>4.0000000000000001E-3</v>
      </c>
      <c r="AR39" s="126">
        <v>4.0000000000000001E-3</v>
      </c>
      <c r="AS39" s="127">
        <v>4.0000000000000001E-3</v>
      </c>
      <c r="AT39" s="128">
        <v>4.0000000000000001E-3</v>
      </c>
      <c r="AU39" s="126">
        <v>4.0000000000000001E-3</v>
      </c>
      <c r="AV39" s="127">
        <v>4.0000000000000001E-3</v>
      </c>
      <c r="AW39" s="128">
        <v>4.0000000000000001E-3</v>
      </c>
      <c r="AX39" s="126">
        <v>4.0000000000000001E-3</v>
      </c>
      <c r="AY39" s="127">
        <v>4.0000000000000001E-3</v>
      </c>
      <c r="AZ39" s="128">
        <v>4.0000000000000001E-3</v>
      </c>
      <c r="BA39" s="126">
        <v>4.0000000000000001E-3</v>
      </c>
      <c r="BB39" s="127">
        <v>4.0000000000000001E-3</v>
      </c>
      <c r="BC39" s="128">
        <v>4.0000000000000001E-3</v>
      </c>
      <c r="BD39" s="126">
        <v>4.0000000000000001E-3</v>
      </c>
      <c r="BE39" s="127">
        <v>4.0000000000000001E-3</v>
      </c>
      <c r="BF39" s="128">
        <v>4.0000000000000001E-3</v>
      </c>
      <c r="BG39" s="126">
        <v>4.0000000000000001E-3</v>
      </c>
      <c r="BH39" s="127">
        <v>4.0000000000000001E-3</v>
      </c>
      <c r="BI39" s="128">
        <v>4.0000000000000001E-3</v>
      </c>
      <c r="BJ39" s="126">
        <v>4.0000000000000001E-3</v>
      </c>
      <c r="BK39" s="127">
        <v>4.0000000000000001E-3</v>
      </c>
      <c r="BL39" s="128">
        <v>4.0000000000000001E-3</v>
      </c>
    </row>
    <row r="40" spans="1:64" ht="17.25" thickBot="1" x14ac:dyDescent="0.3">
      <c r="A40" s="131">
        <v>6</v>
      </c>
      <c r="B40" s="132" t="s">
        <v>58</v>
      </c>
      <c r="C40" s="133"/>
      <c r="D40" s="134"/>
      <c r="E40" s="135"/>
      <c r="F40" s="136"/>
      <c r="G40" s="137">
        <v>0.3</v>
      </c>
      <c r="H40" s="138">
        <v>4.0000000000000001E-3</v>
      </c>
      <c r="I40" s="139">
        <v>4.0000000000000001E-3</v>
      </c>
      <c r="J40" s="140">
        <v>4.0000000000000001E-3</v>
      </c>
      <c r="K40" s="138">
        <v>4.0000000000000001E-3</v>
      </c>
      <c r="L40" s="139">
        <v>4.0000000000000001E-3</v>
      </c>
      <c r="M40" s="140">
        <v>4.0000000000000001E-3</v>
      </c>
      <c r="N40" s="138">
        <v>4.0000000000000001E-3</v>
      </c>
      <c r="O40" s="139">
        <v>4.0000000000000001E-3</v>
      </c>
      <c r="P40" s="140">
        <v>4.0000000000000001E-3</v>
      </c>
      <c r="Q40" s="138">
        <v>4.0000000000000001E-3</v>
      </c>
      <c r="R40" s="139">
        <v>4.0000000000000001E-3</v>
      </c>
      <c r="S40" s="140">
        <v>4.0000000000000001E-3</v>
      </c>
      <c r="T40" s="138">
        <v>4.0000000000000001E-3</v>
      </c>
      <c r="U40" s="139">
        <v>4.0000000000000001E-3</v>
      </c>
      <c r="V40" s="140">
        <v>4.0000000000000001E-3</v>
      </c>
      <c r="W40" s="138">
        <v>4.0000000000000001E-3</v>
      </c>
      <c r="X40" s="139">
        <v>4.0000000000000001E-3</v>
      </c>
      <c r="Y40" s="140">
        <v>4.0000000000000001E-3</v>
      </c>
      <c r="Z40" s="138">
        <v>4.0000000000000001E-3</v>
      </c>
      <c r="AA40" s="139">
        <v>4.0000000000000001E-3</v>
      </c>
      <c r="AB40" s="140">
        <v>4.0000000000000001E-3</v>
      </c>
      <c r="AC40" s="138">
        <v>4.0000000000000001E-3</v>
      </c>
      <c r="AD40" s="139">
        <v>4.0000000000000001E-3</v>
      </c>
      <c r="AE40" s="140">
        <v>4.0000000000000001E-3</v>
      </c>
      <c r="AF40" s="138">
        <v>4.0000000000000001E-3</v>
      </c>
      <c r="AG40" s="139">
        <v>4.0000000000000001E-3</v>
      </c>
      <c r="AH40" s="140">
        <v>4.0000000000000001E-3</v>
      </c>
      <c r="AI40" s="138">
        <v>4.0000000000000001E-3</v>
      </c>
      <c r="AJ40" s="139">
        <v>4.0000000000000001E-3</v>
      </c>
      <c r="AK40" s="140">
        <v>4.0000000000000001E-3</v>
      </c>
      <c r="AL40" s="138">
        <v>4.0000000000000001E-3</v>
      </c>
      <c r="AM40" s="139">
        <v>4.0000000000000001E-3</v>
      </c>
      <c r="AN40" s="140">
        <v>4.0000000000000001E-3</v>
      </c>
      <c r="AO40" s="138">
        <v>4.0000000000000001E-3</v>
      </c>
      <c r="AP40" s="139">
        <v>4.0000000000000001E-3</v>
      </c>
      <c r="AQ40" s="140">
        <v>4.0000000000000001E-3</v>
      </c>
      <c r="AR40" s="138">
        <v>4.0000000000000001E-3</v>
      </c>
      <c r="AS40" s="139">
        <v>4.0000000000000001E-3</v>
      </c>
      <c r="AT40" s="140">
        <v>4.0000000000000001E-3</v>
      </c>
      <c r="AU40" s="138">
        <v>4.0000000000000001E-3</v>
      </c>
      <c r="AV40" s="139">
        <v>4.0000000000000001E-3</v>
      </c>
      <c r="AW40" s="140">
        <v>4.0000000000000001E-3</v>
      </c>
      <c r="AX40" s="138">
        <v>4.0000000000000001E-3</v>
      </c>
      <c r="AY40" s="139">
        <v>4.0000000000000001E-3</v>
      </c>
      <c r="AZ40" s="140">
        <v>4.0000000000000001E-3</v>
      </c>
      <c r="BA40" s="138">
        <v>4.0000000000000001E-3</v>
      </c>
      <c r="BB40" s="139">
        <v>4.0000000000000001E-3</v>
      </c>
      <c r="BC40" s="140">
        <v>4.0000000000000001E-3</v>
      </c>
      <c r="BD40" s="138">
        <v>4.0000000000000001E-3</v>
      </c>
      <c r="BE40" s="139">
        <v>4.0000000000000001E-3</v>
      </c>
      <c r="BF40" s="140">
        <v>4.0000000000000001E-3</v>
      </c>
      <c r="BG40" s="138">
        <v>4.0000000000000001E-3</v>
      </c>
      <c r="BH40" s="139">
        <v>4.0000000000000001E-3</v>
      </c>
      <c r="BI40" s="140">
        <v>4.0000000000000001E-3</v>
      </c>
      <c r="BJ40" s="138">
        <v>4.0000000000000001E-3</v>
      </c>
      <c r="BK40" s="139">
        <v>4.0000000000000001E-3</v>
      </c>
      <c r="BL40" s="140">
        <v>4.0000000000000001E-3</v>
      </c>
    </row>
    <row r="41" spans="1:64" ht="16.5" x14ac:dyDescent="0.25">
      <c r="A41" s="141" t="s">
        <v>59</v>
      </c>
      <c r="B41" s="57"/>
      <c r="C41" s="142"/>
      <c r="D41" s="143"/>
      <c r="E41" s="144"/>
      <c r="F41" s="143"/>
      <c r="G41" s="145"/>
      <c r="H41" s="146">
        <f>H35+H37+H39</f>
        <v>1.2E-2</v>
      </c>
      <c r="I41" s="147">
        <f>I35+I37+I39</f>
        <v>1.2E-2</v>
      </c>
      <c r="J41" s="148">
        <f>J35+J37+J39</f>
        <v>1.2E-2</v>
      </c>
      <c r="K41" s="149">
        <f>K35+K37+K39</f>
        <v>1.2E-2</v>
      </c>
      <c r="L41" s="150">
        <f t="shared" ref="L41:BL42" si="1">L35+L37+L39</f>
        <v>1.2E-2</v>
      </c>
      <c r="M41" s="151">
        <f t="shared" si="1"/>
        <v>1.2E-2</v>
      </c>
      <c r="N41" s="149">
        <f t="shared" si="1"/>
        <v>1.2E-2</v>
      </c>
      <c r="O41" s="150">
        <f t="shared" si="1"/>
        <v>1.2E-2</v>
      </c>
      <c r="P41" s="151">
        <f t="shared" si="1"/>
        <v>1.2E-2</v>
      </c>
      <c r="Q41" s="149">
        <f t="shared" si="1"/>
        <v>1.2E-2</v>
      </c>
      <c r="R41" s="150">
        <f t="shared" si="1"/>
        <v>1.2E-2</v>
      </c>
      <c r="S41" s="151">
        <f t="shared" si="1"/>
        <v>1.2E-2</v>
      </c>
      <c r="T41" s="149">
        <f t="shared" si="1"/>
        <v>1.2E-2</v>
      </c>
      <c r="U41" s="150">
        <f t="shared" si="1"/>
        <v>1.2E-2</v>
      </c>
      <c r="V41" s="151">
        <f t="shared" si="1"/>
        <v>1.2E-2</v>
      </c>
      <c r="W41" s="149">
        <f t="shared" si="1"/>
        <v>1.2E-2</v>
      </c>
      <c r="X41" s="150">
        <f t="shared" si="1"/>
        <v>1.2E-2</v>
      </c>
      <c r="Y41" s="151">
        <f t="shared" si="1"/>
        <v>1.2E-2</v>
      </c>
      <c r="Z41" s="149">
        <f t="shared" si="1"/>
        <v>1.2E-2</v>
      </c>
      <c r="AA41" s="150">
        <f t="shared" si="1"/>
        <v>1.2E-2</v>
      </c>
      <c r="AB41" s="151">
        <f t="shared" si="1"/>
        <v>1.2E-2</v>
      </c>
      <c r="AC41" s="149">
        <f t="shared" si="1"/>
        <v>1.2E-2</v>
      </c>
      <c r="AD41" s="150">
        <f t="shared" si="1"/>
        <v>1.2E-2</v>
      </c>
      <c r="AE41" s="151">
        <f t="shared" si="1"/>
        <v>1.2E-2</v>
      </c>
      <c r="AF41" s="149">
        <f t="shared" si="1"/>
        <v>1.2E-2</v>
      </c>
      <c r="AG41" s="150">
        <f t="shared" si="1"/>
        <v>1.2E-2</v>
      </c>
      <c r="AH41" s="151">
        <f t="shared" si="1"/>
        <v>1.2E-2</v>
      </c>
      <c r="AI41" s="149">
        <f t="shared" si="1"/>
        <v>1.2E-2</v>
      </c>
      <c r="AJ41" s="150">
        <f t="shared" si="1"/>
        <v>1.2E-2</v>
      </c>
      <c r="AK41" s="151">
        <f t="shared" si="1"/>
        <v>1.2E-2</v>
      </c>
      <c r="AL41" s="149">
        <f t="shared" si="1"/>
        <v>1.2E-2</v>
      </c>
      <c r="AM41" s="150">
        <f t="shared" si="1"/>
        <v>1.2E-2</v>
      </c>
      <c r="AN41" s="151">
        <f t="shared" si="1"/>
        <v>1.2E-2</v>
      </c>
      <c r="AO41" s="149">
        <f t="shared" si="1"/>
        <v>1.2E-2</v>
      </c>
      <c r="AP41" s="150">
        <f t="shared" si="1"/>
        <v>1.2E-2</v>
      </c>
      <c r="AQ41" s="151">
        <f t="shared" si="1"/>
        <v>1.2E-2</v>
      </c>
      <c r="AR41" s="149">
        <f t="shared" si="1"/>
        <v>1.2E-2</v>
      </c>
      <c r="AS41" s="150">
        <f t="shared" si="1"/>
        <v>1.2E-2</v>
      </c>
      <c r="AT41" s="151">
        <f t="shared" si="1"/>
        <v>1.2E-2</v>
      </c>
      <c r="AU41" s="149">
        <f t="shared" si="1"/>
        <v>1.2E-2</v>
      </c>
      <c r="AV41" s="150">
        <f t="shared" si="1"/>
        <v>1.2E-2</v>
      </c>
      <c r="AW41" s="151">
        <f t="shared" si="1"/>
        <v>1.2E-2</v>
      </c>
      <c r="AX41" s="149">
        <f t="shared" si="1"/>
        <v>1.2E-2</v>
      </c>
      <c r="AY41" s="150">
        <f t="shared" si="1"/>
        <v>1.2E-2</v>
      </c>
      <c r="AZ41" s="151">
        <f t="shared" si="1"/>
        <v>1.2E-2</v>
      </c>
      <c r="BA41" s="149">
        <f t="shared" si="1"/>
        <v>1.2E-2</v>
      </c>
      <c r="BB41" s="150">
        <f t="shared" si="1"/>
        <v>1.2E-2</v>
      </c>
      <c r="BC41" s="151">
        <f t="shared" si="1"/>
        <v>1.2E-2</v>
      </c>
      <c r="BD41" s="149">
        <f t="shared" si="1"/>
        <v>1.2E-2</v>
      </c>
      <c r="BE41" s="150">
        <f t="shared" si="1"/>
        <v>1.2E-2</v>
      </c>
      <c r="BF41" s="151">
        <f t="shared" si="1"/>
        <v>1.2E-2</v>
      </c>
      <c r="BG41" s="149">
        <f t="shared" si="1"/>
        <v>1.2E-2</v>
      </c>
      <c r="BH41" s="150">
        <f t="shared" si="1"/>
        <v>1.2E-2</v>
      </c>
      <c r="BI41" s="151">
        <f t="shared" si="1"/>
        <v>1.2E-2</v>
      </c>
      <c r="BJ41" s="149">
        <f t="shared" si="1"/>
        <v>1.2E-2</v>
      </c>
      <c r="BK41" s="150">
        <f t="shared" si="1"/>
        <v>1.2E-2</v>
      </c>
      <c r="BL41" s="151">
        <f t="shared" si="1"/>
        <v>1.2E-2</v>
      </c>
    </row>
    <row r="42" spans="1:64" ht="17.25" thickBot="1" x14ac:dyDescent="0.3">
      <c r="A42" s="152" t="s">
        <v>60</v>
      </c>
      <c r="B42" s="153"/>
      <c r="C42" s="154"/>
      <c r="D42" s="155"/>
      <c r="E42" s="156"/>
      <c r="F42" s="157"/>
      <c r="G42" s="158"/>
      <c r="H42" s="159">
        <f>H36+H38+H40</f>
        <v>1.2E-2</v>
      </c>
      <c r="I42" s="160">
        <f>I36+I38+I40</f>
        <v>1.2E-2</v>
      </c>
      <c r="J42" s="161">
        <f>J36+J38+J40</f>
        <v>1.2E-2</v>
      </c>
      <c r="K42" s="159">
        <f t="shared" ref="K42:AT42" si="2">K36+K38+K40</f>
        <v>1.2E-2</v>
      </c>
      <c r="L42" s="160">
        <f t="shared" si="2"/>
        <v>1.2E-2</v>
      </c>
      <c r="M42" s="161">
        <f t="shared" si="2"/>
        <v>1.2E-2</v>
      </c>
      <c r="N42" s="159">
        <f t="shared" si="2"/>
        <v>1.2E-2</v>
      </c>
      <c r="O42" s="160">
        <f t="shared" si="2"/>
        <v>1.2E-2</v>
      </c>
      <c r="P42" s="161">
        <f t="shared" si="2"/>
        <v>1.2E-2</v>
      </c>
      <c r="Q42" s="159">
        <f t="shared" si="2"/>
        <v>1.2E-2</v>
      </c>
      <c r="R42" s="160">
        <f t="shared" si="2"/>
        <v>1.2E-2</v>
      </c>
      <c r="S42" s="161">
        <f t="shared" si="2"/>
        <v>1.2E-2</v>
      </c>
      <c r="T42" s="159">
        <f t="shared" si="2"/>
        <v>1.2E-2</v>
      </c>
      <c r="U42" s="160">
        <f t="shared" si="2"/>
        <v>1.2E-2</v>
      </c>
      <c r="V42" s="161">
        <f t="shared" si="2"/>
        <v>1.2E-2</v>
      </c>
      <c r="W42" s="159">
        <f t="shared" si="2"/>
        <v>1.2E-2</v>
      </c>
      <c r="X42" s="160">
        <f t="shared" si="2"/>
        <v>1.2E-2</v>
      </c>
      <c r="Y42" s="161">
        <f t="shared" si="2"/>
        <v>1.2E-2</v>
      </c>
      <c r="Z42" s="159">
        <f t="shared" si="2"/>
        <v>1.2E-2</v>
      </c>
      <c r="AA42" s="160">
        <f t="shared" si="2"/>
        <v>1.2E-2</v>
      </c>
      <c r="AB42" s="161">
        <f t="shared" si="2"/>
        <v>1.2E-2</v>
      </c>
      <c r="AC42" s="159">
        <f t="shared" si="2"/>
        <v>1.2E-2</v>
      </c>
      <c r="AD42" s="160">
        <f t="shared" si="2"/>
        <v>1.2E-2</v>
      </c>
      <c r="AE42" s="161">
        <f t="shared" si="2"/>
        <v>1.2E-2</v>
      </c>
      <c r="AF42" s="159">
        <f t="shared" si="2"/>
        <v>1.2E-2</v>
      </c>
      <c r="AG42" s="160">
        <f t="shared" si="2"/>
        <v>1.2E-2</v>
      </c>
      <c r="AH42" s="161">
        <f t="shared" si="2"/>
        <v>1.2E-2</v>
      </c>
      <c r="AI42" s="159">
        <f t="shared" si="2"/>
        <v>1.2E-2</v>
      </c>
      <c r="AJ42" s="160">
        <f t="shared" si="2"/>
        <v>1.2E-2</v>
      </c>
      <c r="AK42" s="161">
        <f t="shared" si="2"/>
        <v>1.2E-2</v>
      </c>
      <c r="AL42" s="159">
        <f t="shared" si="2"/>
        <v>1.2E-2</v>
      </c>
      <c r="AM42" s="160">
        <f t="shared" si="2"/>
        <v>1.2E-2</v>
      </c>
      <c r="AN42" s="161">
        <f t="shared" si="2"/>
        <v>1.2E-2</v>
      </c>
      <c r="AO42" s="159">
        <f t="shared" si="2"/>
        <v>1.2E-2</v>
      </c>
      <c r="AP42" s="160">
        <f t="shared" si="2"/>
        <v>1.2E-2</v>
      </c>
      <c r="AQ42" s="161">
        <f t="shared" si="2"/>
        <v>1.2E-2</v>
      </c>
      <c r="AR42" s="159">
        <f t="shared" si="2"/>
        <v>1.2E-2</v>
      </c>
      <c r="AS42" s="160">
        <f t="shared" si="2"/>
        <v>1.2E-2</v>
      </c>
      <c r="AT42" s="161">
        <f t="shared" si="2"/>
        <v>1.2E-2</v>
      </c>
      <c r="AU42" s="159">
        <f t="shared" si="1"/>
        <v>1.2E-2</v>
      </c>
      <c r="AV42" s="160">
        <f t="shared" si="1"/>
        <v>1.2E-2</v>
      </c>
      <c r="AW42" s="161">
        <f t="shared" si="1"/>
        <v>1.2E-2</v>
      </c>
      <c r="AX42" s="159">
        <f t="shared" si="1"/>
        <v>1.2E-2</v>
      </c>
      <c r="AY42" s="160">
        <f t="shared" si="1"/>
        <v>1.2E-2</v>
      </c>
      <c r="AZ42" s="161">
        <f t="shared" si="1"/>
        <v>1.2E-2</v>
      </c>
      <c r="BA42" s="159">
        <f t="shared" si="1"/>
        <v>1.2E-2</v>
      </c>
      <c r="BB42" s="160">
        <f t="shared" si="1"/>
        <v>1.2E-2</v>
      </c>
      <c r="BC42" s="161">
        <f t="shared" si="1"/>
        <v>1.2E-2</v>
      </c>
      <c r="BD42" s="159">
        <f t="shared" si="1"/>
        <v>1.2E-2</v>
      </c>
      <c r="BE42" s="160">
        <f t="shared" si="1"/>
        <v>1.2E-2</v>
      </c>
      <c r="BF42" s="161">
        <f t="shared" si="1"/>
        <v>1.2E-2</v>
      </c>
      <c r="BG42" s="159">
        <f t="shared" si="1"/>
        <v>1.2E-2</v>
      </c>
      <c r="BH42" s="160">
        <f t="shared" si="1"/>
        <v>1.2E-2</v>
      </c>
      <c r="BI42" s="161">
        <f t="shared" si="1"/>
        <v>1.2E-2</v>
      </c>
      <c r="BJ42" s="159">
        <f t="shared" si="1"/>
        <v>1.2E-2</v>
      </c>
      <c r="BK42" s="160">
        <f t="shared" si="1"/>
        <v>1.2E-2</v>
      </c>
      <c r="BL42" s="161">
        <f t="shared" si="1"/>
        <v>1.2E-2</v>
      </c>
    </row>
    <row r="43" spans="1:64" ht="17.25" thickBot="1" x14ac:dyDescent="0.3">
      <c r="A43" s="162" t="s">
        <v>61</v>
      </c>
      <c r="B43" s="47"/>
      <c r="C43" s="163"/>
      <c r="D43" s="164"/>
      <c r="E43" s="165"/>
      <c r="F43" s="164"/>
      <c r="G43" s="166"/>
      <c r="H43" s="167">
        <f>H41+H42</f>
        <v>2.4E-2</v>
      </c>
      <c r="I43" s="168">
        <f>I41+I42</f>
        <v>2.4E-2</v>
      </c>
      <c r="J43" s="169">
        <f>J41+J42</f>
        <v>2.4E-2</v>
      </c>
      <c r="K43" s="167">
        <f t="shared" ref="K43:BL43" si="3">K41+K42</f>
        <v>2.4E-2</v>
      </c>
      <c r="L43" s="168">
        <f t="shared" si="3"/>
        <v>2.4E-2</v>
      </c>
      <c r="M43" s="169">
        <f t="shared" si="3"/>
        <v>2.4E-2</v>
      </c>
      <c r="N43" s="167">
        <f t="shared" si="3"/>
        <v>2.4E-2</v>
      </c>
      <c r="O43" s="168">
        <f t="shared" si="3"/>
        <v>2.4E-2</v>
      </c>
      <c r="P43" s="169">
        <f t="shared" si="3"/>
        <v>2.4E-2</v>
      </c>
      <c r="Q43" s="167">
        <f t="shared" si="3"/>
        <v>2.4E-2</v>
      </c>
      <c r="R43" s="168">
        <f t="shared" si="3"/>
        <v>2.4E-2</v>
      </c>
      <c r="S43" s="169">
        <f t="shared" si="3"/>
        <v>2.4E-2</v>
      </c>
      <c r="T43" s="167">
        <f t="shared" si="3"/>
        <v>2.4E-2</v>
      </c>
      <c r="U43" s="168">
        <f t="shared" si="3"/>
        <v>2.4E-2</v>
      </c>
      <c r="V43" s="169">
        <f t="shared" si="3"/>
        <v>2.4E-2</v>
      </c>
      <c r="W43" s="167">
        <f t="shared" si="3"/>
        <v>2.4E-2</v>
      </c>
      <c r="X43" s="168">
        <f t="shared" si="3"/>
        <v>2.4E-2</v>
      </c>
      <c r="Y43" s="169">
        <f t="shared" si="3"/>
        <v>2.4E-2</v>
      </c>
      <c r="Z43" s="167">
        <f t="shared" si="3"/>
        <v>2.4E-2</v>
      </c>
      <c r="AA43" s="168">
        <f t="shared" si="3"/>
        <v>2.4E-2</v>
      </c>
      <c r="AB43" s="169">
        <f t="shared" si="3"/>
        <v>2.4E-2</v>
      </c>
      <c r="AC43" s="167">
        <f t="shared" si="3"/>
        <v>2.4E-2</v>
      </c>
      <c r="AD43" s="168">
        <f t="shared" si="3"/>
        <v>2.4E-2</v>
      </c>
      <c r="AE43" s="169">
        <f t="shared" si="3"/>
        <v>2.4E-2</v>
      </c>
      <c r="AF43" s="167">
        <f t="shared" si="3"/>
        <v>2.4E-2</v>
      </c>
      <c r="AG43" s="168">
        <f t="shared" si="3"/>
        <v>2.4E-2</v>
      </c>
      <c r="AH43" s="169">
        <f t="shared" si="3"/>
        <v>2.4E-2</v>
      </c>
      <c r="AI43" s="167">
        <f t="shared" si="3"/>
        <v>2.4E-2</v>
      </c>
      <c r="AJ43" s="168">
        <f t="shared" si="3"/>
        <v>2.4E-2</v>
      </c>
      <c r="AK43" s="169">
        <f t="shared" si="3"/>
        <v>2.4E-2</v>
      </c>
      <c r="AL43" s="167">
        <f t="shared" si="3"/>
        <v>2.4E-2</v>
      </c>
      <c r="AM43" s="168">
        <f t="shared" si="3"/>
        <v>2.4E-2</v>
      </c>
      <c r="AN43" s="169">
        <f t="shared" si="3"/>
        <v>2.4E-2</v>
      </c>
      <c r="AO43" s="167">
        <f t="shared" si="3"/>
        <v>2.4E-2</v>
      </c>
      <c r="AP43" s="168">
        <f t="shared" si="3"/>
        <v>2.4E-2</v>
      </c>
      <c r="AQ43" s="169">
        <f t="shared" si="3"/>
        <v>2.4E-2</v>
      </c>
      <c r="AR43" s="167">
        <f t="shared" si="3"/>
        <v>2.4E-2</v>
      </c>
      <c r="AS43" s="168">
        <f t="shared" si="3"/>
        <v>2.4E-2</v>
      </c>
      <c r="AT43" s="169">
        <f t="shared" si="3"/>
        <v>2.4E-2</v>
      </c>
      <c r="AU43" s="167">
        <f t="shared" si="3"/>
        <v>2.4E-2</v>
      </c>
      <c r="AV43" s="168">
        <f t="shared" si="3"/>
        <v>2.4E-2</v>
      </c>
      <c r="AW43" s="169">
        <f t="shared" si="3"/>
        <v>2.4E-2</v>
      </c>
      <c r="AX43" s="167">
        <f t="shared" si="3"/>
        <v>2.4E-2</v>
      </c>
      <c r="AY43" s="168">
        <f t="shared" si="3"/>
        <v>2.4E-2</v>
      </c>
      <c r="AZ43" s="169">
        <f t="shared" si="3"/>
        <v>2.4E-2</v>
      </c>
      <c r="BA43" s="167">
        <f t="shared" si="3"/>
        <v>2.4E-2</v>
      </c>
      <c r="BB43" s="168">
        <f t="shared" si="3"/>
        <v>2.4E-2</v>
      </c>
      <c r="BC43" s="169">
        <f t="shared" si="3"/>
        <v>2.4E-2</v>
      </c>
      <c r="BD43" s="167">
        <f t="shared" si="3"/>
        <v>2.4E-2</v>
      </c>
      <c r="BE43" s="168">
        <f t="shared" si="3"/>
        <v>2.4E-2</v>
      </c>
      <c r="BF43" s="169">
        <f t="shared" si="3"/>
        <v>2.4E-2</v>
      </c>
      <c r="BG43" s="167">
        <f t="shared" si="3"/>
        <v>2.4E-2</v>
      </c>
      <c r="BH43" s="168">
        <f t="shared" si="3"/>
        <v>2.4E-2</v>
      </c>
      <c r="BI43" s="169">
        <f t="shared" si="3"/>
        <v>2.4E-2</v>
      </c>
      <c r="BJ43" s="167">
        <f t="shared" si="3"/>
        <v>2.4E-2</v>
      </c>
      <c r="BK43" s="168">
        <f t="shared" si="3"/>
        <v>2.4E-2</v>
      </c>
      <c r="BL43" s="169">
        <f t="shared" si="3"/>
        <v>2.4E-2</v>
      </c>
    </row>
    <row r="44" spans="1:64" ht="16.5" x14ac:dyDescent="0.25">
      <c r="A44" s="170" t="s">
        <v>62</v>
      </c>
      <c r="B44" s="171"/>
      <c r="C44" s="171"/>
      <c r="D44" s="99"/>
      <c r="E44" s="172"/>
      <c r="F44" s="99"/>
      <c r="G44" s="172"/>
      <c r="H44" s="173"/>
      <c r="I44" s="99"/>
      <c r="J44" s="99"/>
      <c r="K44" s="173"/>
      <c r="L44" s="99"/>
      <c r="M44" s="99"/>
      <c r="N44" s="173"/>
      <c r="O44" s="99"/>
      <c r="P44" s="99"/>
      <c r="Q44" s="173"/>
      <c r="R44" s="99"/>
      <c r="S44" s="99"/>
      <c r="T44" s="173"/>
      <c r="U44" s="99"/>
      <c r="V44" s="99"/>
      <c r="W44" s="173"/>
      <c r="X44" s="99"/>
      <c r="Y44" s="99"/>
      <c r="Z44" s="173"/>
      <c r="AA44" s="99"/>
      <c r="AB44" s="99"/>
      <c r="AC44" s="173"/>
      <c r="AD44" s="99"/>
      <c r="AE44" s="99"/>
      <c r="AF44" s="173"/>
      <c r="AG44" s="99"/>
      <c r="AH44" s="99"/>
      <c r="AI44" s="173"/>
      <c r="AJ44" s="99"/>
      <c r="AK44" s="99"/>
      <c r="AL44" s="173"/>
      <c r="AM44" s="99"/>
      <c r="AN44" s="99"/>
      <c r="AO44" s="173"/>
      <c r="AP44" s="99"/>
      <c r="AQ44" s="99"/>
      <c r="AR44" s="173"/>
      <c r="AS44" s="99"/>
      <c r="AT44" s="99"/>
      <c r="AU44" s="173"/>
      <c r="AV44" s="99"/>
      <c r="AW44" s="99"/>
      <c r="AX44" s="173"/>
      <c r="AY44" s="99"/>
      <c r="AZ44" s="99"/>
      <c r="BA44" s="173"/>
      <c r="BB44" s="99"/>
      <c r="BC44" s="99"/>
      <c r="BD44" s="173"/>
      <c r="BE44" s="99"/>
      <c r="BF44" s="99"/>
      <c r="BG44" s="173"/>
      <c r="BH44" s="99"/>
      <c r="BI44" s="99"/>
      <c r="BJ44" s="173"/>
      <c r="BK44" s="99"/>
      <c r="BL44" s="99"/>
    </row>
    <row r="45" spans="1:64" ht="17.25" thickBot="1" x14ac:dyDescent="0.3">
      <c r="A45" s="55"/>
      <c r="B45" s="174" t="s">
        <v>63</v>
      </c>
      <c r="C45" s="175"/>
      <c r="D45" s="176" t="s">
        <v>64</v>
      </c>
      <c r="E45" s="177"/>
      <c r="F45" s="176" t="s">
        <v>65</v>
      </c>
      <c r="G45" s="177"/>
      <c r="H45" s="173"/>
      <c r="I45" s="99"/>
      <c r="J45" s="99"/>
      <c r="K45" s="173"/>
      <c r="L45" s="99"/>
      <c r="M45" s="99"/>
      <c r="N45" s="173"/>
      <c r="O45" s="99"/>
      <c r="P45" s="99"/>
      <c r="Q45" s="173"/>
      <c r="R45" s="99"/>
      <c r="S45" s="99"/>
      <c r="T45" s="173"/>
      <c r="U45" s="99"/>
      <c r="V45" s="99"/>
      <c r="W45" s="173"/>
      <c r="X45" s="99"/>
      <c r="Y45" s="99"/>
      <c r="Z45" s="173"/>
      <c r="AA45" s="99"/>
      <c r="AB45" s="99"/>
      <c r="AC45" s="173"/>
      <c r="AD45" s="99"/>
      <c r="AE45" s="99"/>
      <c r="AF45" s="173"/>
      <c r="AG45" s="99"/>
      <c r="AH45" s="99"/>
      <c r="AI45" s="173"/>
      <c r="AJ45" s="99"/>
      <c r="AK45" s="99"/>
      <c r="AL45" s="173"/>
      <c r="AM45" s="99"/>
      <c r="AN45" s="99"/>
      <c r="AO45" s="173"/>
      <c r="AP45" s="99"/>
      <c r="AQ45" s="99"/>
      <c r="AR45" s="173"/>
      <c r="AS45" s="99"/>
      <c r="AT45" s="99"/>
      <c r="AU45" s="173"/>
      <c r="AV45" s="99"/>
      <c r="AW45" s="99"/>
      <c r="AX45" s="173"/>
      <c r="AY45" s="99"/>
      <c r="AZ45" s="99"/>
      <c r="BA45" s="173"/>
      <c r="BB45" s="99"/>
      <c r="BC45" s="99"/>
      <c r="BD45" s="173"/>
      <c r="BE45" s="99"/>
      <c r="BF45" s="99"/>
      <c r="BG45" s="173"/>
      <c r="BH45" s="99"/>
      <c r="BI45" s="99"/>
      <c r="BJ45" s="173"/>
      <c r="BK45" s="99"/>
      <c r="BL45" s="99"/>
    </row>
    <row r="46" spans="1:64" ht="16.5" x14ac:dyDescent="0.25">
      <c r="A46" s="178">
        <v>1</v>
      </c>
      <c r="B46" s="179"/>
      <c r="C46" s="142"/>
      <c r="D46" s="180"/>
      <c r="E46" s="181"/>
      <c r="F46" s="182"/>
      <c r="G46" s="183"/>
      <c r="H46" s="184">
        <v>0</v>
      </c>
      <c r="I46" s="185">
        <v>0</v>
      </c>
      <c r="J46" s="186">
        <v>0</v>
      </c>
      <c r="K46" s="184">
        <v>0</v>
      </c>
      <c r="L46" s="185">
        <v>0</v>
      </c>
      <c r="M46" s="186">
        <v>0</v>
      </c>
      <c r="N46" s="184">
        <v>0</v>
      </c>
      <c r="O46" s="185">
        <v>0</v>
      </c>
      <c r="P46" s="186">
        <v>0</v>
      </c>
      <c r="Q46" s="184">
        <v>0</v>
      </c>
      <c r="R46" s="185">
        <v>0</v>
      </c>
      <c r="S46" s="186">
        <v>0</v>
      </c>
      <c r="T46" s="184">
        <v>0</v>
      </c>
      <c r="U46" s="185">
        <v>0</v>
      </c>
      <c r="V46" s="186">
        <v>0</v>
      </c>
      <c r="W46" s="184">
        <v>0</v>
      </c>
      <c r="X46" s="185">
        <v>0</v>
      </c>
      <c r="Y46" s="186">
        <v>0</v>
      </c>
      <c r="Z46" s="184">
        <v>0</v>
      </c>
      <c r="AA46" s="185">
        <v>0</v>
      </c>
      <c r="AB46" s="186">
        <v>0</v>
      </c>
      <c r="AC46" s="184">
        <v>0</v>
      </c>
      <c r="AD46" s="185">
        <v>0</v>
      </c>
      <c r="AE46" s="186">
        <v>0</v>
      </c>
      <c r="AF46" s="184">
        <v>0</v>
      </c>
      <c r="AG46" s="185">
        <v>0</v>
      </c>
      <c r="AH46" s="186">
        <v>0</v>
      </c>
      <c r="AI46" s="184">
        <v>0</v>
      </c>
      <c r="AJ46" s="185">
        <v>0</v>
      </c>
      <c r="AK46" s="186">
        <v>0</v>
      </c>
      <c r="AL46" s="184">
        <v>0</v>
      </c>
      <c r="AM46" s="185">
        <v>0</v>
      </c>
      <c r="AN46" s="186">
        <v>0</v>
      </c>
      <c r="AO46" s="184">
        <v>0</v>
      </c>
      <c r="AP46" s="185">
        <v>0</v>
      </c>
      <c r="AQ46" s="186">
        <v>0</v>
      </c>
      <c r="AR46" s="184">
        <v>0</v>
      </c>
      <c r="AS46" s="185">
        <v>0</v>
      </c>
      <c r="AT46" s="186">
        <v>0</v>
      </c>
      <c r="AU46" s="184">
        <v>0</v>
      </c>
      <c r="AV46" s="185">
        <v>0</v>
      </c>
      <c r="AW46" s="186">
        <v>0</v>
      </c>
      <c r="AX46" s="184">
        <v>0</v>
      </c>
      <c r="AY46" s="185">
        <v>0</v>
      </c>
      <c r="AZ46" s="186">
        <v>0</v>
      </c>
      <c r="BA46" s="184">
        <v>0</v>
      </c>
      <c r="BB46" s="185">
        <v>0</v>
      </c>
      <c r="BC46" s="186">
        <v>0</v>
      </c>
      <c r="BD46" s="184">
        <v>0</v>
      </c>
      <c r="BE46" s="185">
        <v>0</v>
      </c>
      <c r="BF46" s="186">
        <v>0</v>
      </c>
      <c r="BG46" s="184">
        <v>0</v>
      </c>
      <c r="BH46" s="185">
        <v>0</v>
      </c>
      <c r="BI46" s="186">
        <v>0</v>
      </c>
      <c r="BJ46" s="184">
        <v>0</v>
      </c>
      <c r="BK46" s="185">
        <v>0</v>
      </c>
      <c r="BL46" s="186">
        <v>0</v>
      </c>
    </row>
    <row r="47" spans="1:64" ht="17.25" thickBot="1" x14ac:dyDescent="0.3">
      <c r="A47" s="187">
        <v>2</v>
      </c>
      <c r="B47" s="188"/>
      <c r="C47" s="154"/>
      <c r="D47" s="189"/>
      <c r="E47" s="190"/>
      <c r="F47" s="191"/>
      <c r="G47" s="192"/>
      <c r="H47" s="193">
        <v>0</v>
      </c>
      <c r="I47" s="194">
        <v>0</v>
      </c>
      <c r="J47" s="107">
        <v>0</v>
      </c>
      <c r="K47" s="193">
        <v>0</v>
      </c>
      <c r="L47" s="194">
        <v>0</v>
      </c>
      <c r="M47" s="107">
        <v>0</v>
      </c>
      <c r="N47" s="193">
        <v>0</v>
      </c>
      <c r="O47" s="194">
        <v>0</v>
      </c>
      <c r="P47" s="107">
        <v>0</v>
      </c>
      <c r="Q47" s="193">
        <v>0</v>
      </c>
      <c r="R47" s="194">
        <v>0</v>
      </c>
      <c r="S47" s="107">
        <v>0</v>
      </c>
      <c r="T47" s="193">
        <v>0</v>
      </c>
      <c r="U47" s="194">
        <v>0</v>
      </c>
      <c r="V47" s="107">
        <v>0</v>
      </c>
      <c r="W47" s="193">
        <v>0</v>
      </c>
      <c r="X47" s="194">
        <v>0</v>
      </c>
      <c r="Y47" s="107">
        <v>0</v>
      </c>
      <c r="Z47" s="193">
        <v>0</v>
      </c>
      <c r="AA47" s="194">
        <v>0</v>
      </c>
      <c r="AB47" s="107">
        <v>0</v>
      </c>
      <c r="AC47" s="193">
        <v>0</v>
      </c>
      <c r="AD47" s="194">
        <v>0</v>
      </c>
      <c r="AE47" s="107">
        <v>0</v>
      </c>
      <c r="AF47" s="193">
        <v>0</v>
      </c>
      <c r="AG47" s="194">
        <v>0</v>
      </c>
      <c r="AH47" s="107">
        <v>0</v>
      </c>
      <c r="AI47" s="193">
        <v>0</v>
      </c>
      <c r="AJ47" s="194">
        <v>0</v>
      </c>
      <c r="AK47" s="107">
        <v>0</v>
      </c>
      <c r="AL47" s="193">
        <v>0</v>
      </c>
      <c r="AM47" s="194">
        <v>0</v>
      </c>
      <c r="AN47" s="107">
        <v>0</v>
      </c>
      <c r="AO47" s="193">
        <v>0</v>
      </c>
      <c r="AP47" s="194">
        <v>0</v>
      </c>
      <c r="AQ47" s="107">
        <v>0</v>
      </c>
      <c r="AR47" s="193">
        <v>0</v>
      </c>
      <c r="AS47" s="194">
        <v>0</v>
      </c>
      <c r="AT47" s="107">
        <v>0</v>
      </c>
      <c r="AU47" s="193">
        <v>0</v>
      </c>
      <c r="AV47" s="194">
        <v>0</v>
      </c>
      <c r="AW47" s="107">
        <v>0</v>
      </c>
      <c r="AX47" s="193">
        <v>0</v>
      </c>
      <c r="AY47" s="194">
        <v>0</v>
      </c>
      <c r="AZ47" s="107">
        <v>0</v>
      </c>
      <c r="BA47" s="193">
        <v>0</v>
      </c>
      <c r="BB47" s="194">
        <v>0</v>
      </c>
      <c r="BC47" s="107">
        <v>0</v>
      </c>
      <c r="BD47" s="193">
        <v>0</v>
      </c>
      <c r="BE47" s="194">
        <v>0</v>
      </c>
      <c r="BF47" s="107">
        <v>0</v>
      </c>
      <c r="BG47" s="193">
        <v>0</v>
      </c>
      <c r="BH47" s="194">
        <v>0</v>
      </c>
      <c r="BI47" s="107">
        <v>0</v>
      </c>
      <c r="BJ47" s="193">
        <v>0</v>
      </c>
      <c r="BK47" s="194">
        <v>0</v>
      </c>
      <c r="BL47" s="107">
        <v>0</v>
      </c>
    </row>
    <row r="48" spans="1:64" ht="15" customHeight="1" x14ac:dyDescent="0.25">
      <c r="A48" s="195" t="s">
        <v>66</v>
      </c>
      <c r="B48" s="63"/>
      <c r="C48" s="196"/>
      <c r="D48" s="143"/>
      <c r="E48" s="144"/>
      <c r="F48" s="143"/>
      <c r="G48" s="197"/>
      <c r="H48" s="198"/>
      <c r="I48" s="199"/>
      <c r="J48" s="200"/>
      <c r="K48" s="198"/>
      <c r="L48" s="199"/>
      <c r="M48" s="200"/>
      <c r="N48" s="198"/>
      <c r="O48" s="199"/>
      <c r="P48" s="200"/>
      <c r="Q48" s="198"/>
      <c r="R48" s="199"/>
      <c r="S48" s="200"/>
      <c r="T48" s="198"/>
      <c r="U48" s="199"/>
      <c r="V48" s="200"/>
      <c r="W48" s="198"/>
      <c r="X48" s="199"/>
      <c r="Y48" s="200"/>
      <c r="Z48" s="198"/>
      <c r="AA48" s="199"/>
      <c r="AB48" s="200"/>
      <c r="AC48" s="198"/>
      <c r="AD48" s="199"/>
      <c r="AE48" s="200"/>
      <c r="AF48" s="198"/>
      <c r="AG48" s="199"/>
      <c r="AH48" s="200"/>
      <c r="AI48" s="198"/>
      <c r="AJ48" s="199"/>
      <c r="AK48" s="200"/>
      <c r="AL48" s="198"/>
      <c r="AM48" s="199"/>
      <c r="AN48" s="200"/>
      <c r="AO48" s="198"/>
      <c r="AP48" s="199"/>
      <c r="AQ48" s="200"/>
      <c r="AR48" s="198"/>
      <c r="AS48" s="199"/>
      <c r="AT48" s="200"/>
      <c r="AU48" s="198"/>
      <c r="AV48" s="199"/>
      <c r="AW48" s="200"/>
      <c r="AX48" s="198"/>
      <c r="AY48" s="199"/>
      <c r="AZ48" s="200"/>
      <c r="BA48" s="198"/>
      <c r="BB48" s="199"/>
      <c r="BC48" s="200"/>
      <c r="BD48" s="198"/>
      <c r="BE48" s="199"/>
      <c r="BF48" s="200"/>
      <c r="BG48" s="198"/>
      <c r="BH48" s="199"/>
      <c r="BI48" s="200"/>
      <c r="BJ48" s="198"/>
      <c r="BK48" s="199"/>
      <c r="BL48" s="200"/>
    </row>
    <row r="49" spans="1:69" ht="15.75" customHeight="1" thickBot="1" x14ac:dyDescent="0.3">
      <c r="A49" s="201" t="s">
        <v>67</v>
      </c>
      <c r="B49" s="78"/>
      <c r="C49" s="202"/>
      <c r="D49" s="203"/>
      <c r="E49" s="204"/>
      <c r="F49" s="205"/>
      <c r="G49" s="206"/>
      <c r="H49" s="207"/>
      <c r="I49" s="208"/>
      <c r="J49" s="209"/>
      <c r="K49" s="207"/>
      <c r="L49" s="208"/>
      <c r="M49" s="209"/>
      <c r="N49" s="207"/>
      <c r="O49" s="208"/>
      <c r="P49" s="209"/>
      <c r="Q49" s="207"/>
      <c r="R49" s="208"/>
      <c r="S49" s="209"/>
      <c r="T49" s="207"/>
      <c r="U49" s="208"/>
      <c r="V49" s="209"/>
      <c r="W49" s="207"/>
      <c r="X49" s="208"/>
      <c r="Y49" s="209"/>
      <c r="Z49" s="207"/>
      <c r="AA49" s="208"/>
      <c r="AB49" s="209"/>
      <c r="AC49" s="207"/>
      <c r="AD49" s="208"/>
      <c r="AE49" s="209"/>
      <c r="AF49" s="207"/>
      <c r="AG49" s="208"/>
      <c r="AH49" s="209"/>
      <c r="AI49" s="207"/>
      <c r="AJ49" s="208"/>
      <c r="AK49" s="209"/>
      <c r="AL49" s="207"/>
      <c r="AM49" s="208"/>
      <c r="AN49" s="209"/>
      <c r="AO49" s="207"/>
      <c r="AP49" s="208"/>
      <c r="AQ49" s="209"/>
      <c r="AR49" s="207"/>
      <c r="AS49" s="208"/>
      <c r="AT49" s="209"/>
      <c r="AU49" s="207"/>
      <c r="AV49" s="208"/>
      <c r="AW49" s="209"/>
      <c r="AX49" s="207"/>
      <c r="AY49" s="208"/>
      <c r="AZ49" s="209"/>
      <c r="BA49" s="207"/>
      <c r="BB49" s="208"/>
      <c r="BC49" s="209"/>
      <c r="BD49" s="207"/>
      <c r="BE49" s="208"/>
      <c r="BF49" s="209"/>
      <c r="BG49" s="207"/>
      <c r="BH49" s="208"/>
      <c r="BI49" s="209"/>
      <c r="BJ49" s="207"/>
      <c r="BK49" s="208"/>
      <c r="BL49" s="209"/>
    </row>
    <row r="50" spans="1:69" ht="18.75" customHeight="1" thickBot="1" x14ac:dyDescent="0.3">
      <c r="A50" s="162" t="s">
        <v>68</v>
      </c>
      <c r="B50" s="47"/>
      <c r="C50" s="163"/>
      <c r="D50" s="164"/>
      <c r="E50" s="165"/>
      <c r="F50" s="164"/>
      <c r="G50" s="210"/>
      <c r="H50" s="211"/>
      <c r="I50" s="212"/>
      <c r="J50" s="213"/>
      <c r="K50" s="211"/>
      <c r="L50" s="212"/>
      <c r="M50" s="213"/>
      <c r="N50" s="211"/>
      <c r="O50" s="212"/>
      <c r="P50" s="213"/>
      <c r="Q50" s="211"/>
      <c r="R50" s="212"/>
      <c r="S50" s="213"/>
      <c r="T50" s="211"/>
      <c r="U50" s="212"/>
      <c r="V50" s="213"/>
      <c r="W50" s="211"/>
      <c r="X50" s="212"/>
      <c r="Y50" s="213"/>
      <c r="Z50" s="211"/>
      <c r="AA50" s="212"/>
      <c r="AB50" s="213"/>
      <c r="AC50" s="211"/>
      <c r="AD50" s="212"/>
      <c r="AE50" s="213"/>
      <c r="AF50" s="211"/>
      <c r="AG50" s="212"/>
      <c r="AH50" s="213"/>
      <c r="AI50" s="211"/>
      <c r="AJ50" s="212"/>
      <c r="AK50" s="213"/>
      <c r="AL50" s="211"/>
      <c r="AM50" s="212"/>
      <c r="AN50" s="213"/>
      <c r="AO50" s="211"/>
      <c r="AP50" s="212"/>
      <c r="AQ50" s="213"/>
      <c r="AR50" s="211"/>
      <c r="AS50" s="212"/>
      <c r="AT50" s="213"/>
      <c r="AU50" s="211"/>
      <c r="AV50" s="212"/>
      <c r="AW50" s="213"/>
      <c r="AX50" s="211"/>
      <c r="AY50" s="212"/>
      <c r="AZ50" s="213"/>
      <c r="BA50" s="211"/>
      <c r="BB50" s="212"/>
      <c r="BC50" s="213"/>
      <c r="BD50" s="211"/>
      <c r="BE50" s="212"/>
      <c r="BF50" s="213"/>
      <c r="BG50" s="211"/>
      <c r="BH50" s="212"/>
      <c r="BI50" s="213"/>
      <c r="BJ50" s="211"/>
      <c r="BK50" s="212"/>
      <c r="BL50" s="213"/>
      <c r="BM50" s="214"/>
      <c r="BN50" s="214"/>
      <c r="BO50" s="214"/>
      <c r="BP50" s="214"/>
      <c r="BQ50" s="214"/>
    </row>
    <row r="51" spans="1:69" ht="13.5" customHeight="1" x14ac:dyDescent="0.25">
      <c r="A51" s="215"/>
      <c r="B51" s="9"/>
      <c r="C51" s="174"/>
      <c r="D51" s="99"/>
      <c r="E51" s="172"/>
      <c r="F51" s="99"/>
      <c r="G51" s="172"/>
      <c r="H51" s="216"/>
      <c r="I51" s="99"/>
      <c r="J51" s="99"/>
      <c r="K51" s="216"/>
      <c r="L51" s="99"/>
      <c r="M51" s="99"/>
      <c r="N51" s="216"/>
      <c r="O51" s="99"/>
      <c r="P51" s="99"/>
      <c r="Q51" s="216"/>
      <c r="R51" s="99"/>
      <c r="S51" s="99"/>
      <c r="T51" s="216"/>
      <c r="U51" s="99"/>
      <c r="V51" s="99"/>
      <c r="W51" s="216"/>
      <c r="X51" s="99"/>
      <c r="Y51" s="99"/>
      <c r="Z51" s="216"/>
      <c r="AA51" s="99"/>
      <c r="AB51" s="99"/>
      <c r="AC51" s="216"/>
      <c r="AD51" s="99"/>
      <c r="AE51" s="99"/>
      <c r="AF51" s="216"/>
      <c r="AG51" s="99"/>
      <c r="AH51" s="99"/>
      <c r="AI51" s="216"/>
      <c r="AJ51" s="99"/>
      <c r="AK51" s="99"/>
      <c r="AL51" s="216"/>
      <c r="AM51" s="99"/>
      <c r="AN51" s="99"/>
      <c r="AO51" s="216"/>
      <c r="AP51" s="99"/>
      <c r="AQ51" s="99"/>
      <c r="AR51" s="216"/>
      <c r="AS51" s="99"/>
      <c r="AT51" s="99"/>
      <c r="AU51" s="216"/>
      <c r="AV51" s="99"/>
      <c r="AW51" s="99"/>
      <c r="AX51" s="216"/>
      <c r="AY51" s="99"/>
      <c r="AZ51" s="99"/>
      <c r="BA51" s="216"/>
      <c r="BB51" s="99"/>
      <c r="BC51" s="99"/>
      <c r="BD51" s="216"/>
      <c r="BE51" s="99"/>
      <c r="BF51" s="99"/>
      <c r="BG51" s="216"/>
      <c r="BH51" s="99"/>
      <c r="BI51" s="99"/>
      <c r="BJ51" s="216"/>
      <c r="BK51" s="99"/>
      <c r="BL51" s="99"/>
      <c r="BM51" s="214"/>
      <c r="BN51" s="214"/>
      <c r="BO51" s="214"/>
      <c r="BP51" s="214"/>
      <c r="BQ51" s="214"/>
    </row>
    <row r="52" spans="1:69" ht="15" customHeight="1" thickBot="1" x14ac:dyDescent="0.35">
      <c r="A52" s="217"/>
      <c r="B52" s="9"/>
      <c r="C52" s="9"/>
      <c r="D52" s="9"/>
      <c r="E52" s="9"/>
      <c r="F52" s="9"/>
      <c r="G52" s="9"/>
      <c r="H52" s="218" t="s">
        <v>69</v>
      </c>
      <c r="I52" s="71"/>
      <c r="J52" s="99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219"/>
      <c r="BN52" s="219"/>
      <c r="BO52" s="219"/>
      <c r="BP52" s="219"/>
      <c r="BQ52" s="219"/>
    </row>
    <row r="53" spans="1:69" ht="16.5" x14ac:dyDescent="0.25">
      <c r="A53" s="1435" t="s">
        <v>35</v>
      </c>
      <c r="B53" s="79" t="s">
        <v>70</v>
      </c>
      <c r="C53" s="57"/>
      <c r="D53" s="57" t="s">
        <v>71</v>
      </c>
      <c r="E53" s="57"/>
      <c r="F53" s="57"/>
      <c r="G53" s="77"/>
      <c r="H53" s="220">
        <v>3.1800000000000002E-2</v>
      </c>
      <c r="I53" s="221" t="s">
        <v>72</v>
      </c>
      <c r="J53" s="222">
        <v>4.0799999999999996E-2</v>
      </c>
      <c r="K53" s="220">
        <v>3.1800000000000002E-2</v>
      </c>
      <c r="L53" s="221" t="s">
        <v>72</v>
      </c>
      <c r="M53" s="222">
        <v>4.0799999999999996E-2</v>
      </c>
      <c r="N53" s="220">
        <v>3.1800000000000002E-2</v>
      </c>
      <c r="O53" s="221" t="s">
        <v>72</v>
      </c>
      <c r="P53" s="222">
        <v>4.0799999999999996E-2</v>
      </c>
      <c r="Q53" s="220">
        <v>3.1800000000000002E-2</v>
      </c>
      <c r="R53" s="221" t="s">
        <v>72</v>
      </c>
      <c r="S53" s="222">
        <v>4.0799999999999996E-2</v>
      </c>
      <c r="T53" s="220">
        <v>3.1800000000000002E-2</v>
      </c>
      <c r="U53" s="221" t="s">
        <v>72</v>
      </c>
      <c r="V53" s="222">
        <v>4.0799999999999996E-2</v>
      </c>
      <c r="W53" s="220">
        <v>3.1800000000000002E-2</v>
      </c>
      <c r="X53" s="221" t="s">
        <v>72</v>
      </c>
      <c r="Y53" s="222">
        <v>4.0799999999999996E-2</v>
      </c>
      <c r="Z53" s="220">
        <v>3.1800000000000002E-2</v>
      </c>
      <c r="AA53" s="221" t="s">
        <v>72</v>
      </c>
      <c r="AB53" s="222">
        <v>4.0799999999999996E-2</v>
      </c>
      <c r="AC53" s="220">
        <v>3.1800000000000002E-2</v>
      </c>
      <c r="AD53" s="221" t="s">
        <v>72</v>
      </c>
      <c r="AE53" s="222">
        <v>4.0799999999999996E-2</v>
      </c>
      <c r="AF53" s="220">
        <v>3.1800000000000002E-2</v>
      </c>
      <c r="AG53" s="221" t="s">
        <v>72</v>
      </c>
      <c r="AH53" s="222">
        <v>4.0799999999999996E-2</v>
      </c>
      <c r="AI53" s="220">
        <v>3.1800000000000002E-2</v>
      </c>
      <c r="AJ53" s="221" t="s">
        <v>72</v>
      </c>
      <c r="AK53" s="222">
        <v>4.0799999999999996E-2</v>
      </c>
      <c r="AL53" s="220">
        <v>3.1800000000000002E-2</v>
      </c>
      <c r="AM53" s="221" t="s">
        <v>72</v>
      </c>
      <c r="AN53" s="222">
        <v>4.0799999999999996E-2</v>
      </c>
      <c r="AO53" s="220">
        <v>3.1800000000000002E-2</v>
      </c>
      <c r="AP53" s="221" t="s">
        <v>72</v>
      </c>
      <c r="AQ53" s="222">
        <v>4.0799999999999996E-2</v>
      </c>
      <c r="AR53" s="220">
        <v>3.1800000000000002E-2</v>
      </c>
      <c r="AS53" s="221" t="s">
        <v>72</v>
      </c>
      <c r="AT53" s="222">
        <v>4.0799999999999996E-2</v>
      </c>
      <c r="AU53" s="220">
        <v>3.1800000000000002E-2</v>
      </c>
      <c r="AV53" s="221" t="s">
        <v>72</v>
      </c>
      <c r="AW53" s="222">
        <v>4.0799999999999996E-2</v>
      </c>
      <c r="AX53" s="220">
        <v>3.1800000000000002E-2</v>
      </c>
      <c r="AY53" s="221" t="s">
        <v>72</v>
      </c>
      <c r="AZ53" s="222">
        <v>4.0799999999999996E-2</v>
      </c>
      <c r="BA53" s="220">
        <v>3.1800000000000002E-2</v>
      </c>
      <c r="BB53" s="221" t="s">
        <v>72</v>
      </c>
      <c r="BC53" s="222">
        <v>4.0799999999999996E-2</v>
      </c>
      <c r="BD53" s="220">
        <v>3.1800000000000002E-2</v>
      </c>
      <c r="BE53" s="221" t="s">
        <v>72</v>
      </c>
      <c r="BF53" s="222">
        <v>4.0799999999999996E-2</v>
      </c>
      <c r="BG53" s="220">
        <v>3.1800000000000002E-2</v>
      </c>
      <c r="BH53" s="221" t="s">
        <v>72</v>
      </c>
      <c r="BI53" s="222">
        <v>4.0799999999999996E-2</v>
      </c>
      <c r="BJ53" s="220">
        <v>3.1800000000000002E-2</v>
      </c>
      <c r="BK53" s="221" t="s">
        <v>72</v>
      </c>
      <c r="BL53" s="222">
        <v>4.0799999999999996E-2</v>
      </c>
    </row>
    <row r="54" spans="1:69" ht="16.5" customHeight="1" thickBot="1" x14ac:dyDescent="0.3">
      <c r="A54" s="1436"/>
      <c r="B54" s="223" t="s">
        <v>73</v>
      </c>
      <c r="C54" s="67"/>
      <c r="D54" s="67" t="s">
        <v>74</v>
      </c>
      <c r="E54" s="67"/>
      <c r="F54" s="67"/>
      <c r="G54" s="80"/>
      <c r="H54" s="224">
        <v>6.1871999999999995E-9</v>
      </c>
      <c r="I54" s="225" t="s">
        <v>72</v>
      </c>
      <c r="J54" s="226">
        <v>1.3983999999999999E-7</v>
      </c>
      <c r="K54" s="227">
        <v>6.1871999999999995E-9</v>
      </c>
      <c r="L54" s="228" t="s">
        <v>72</v>
      </c>
      <c r="M54" s="229">
        <v>1.3983999999999999E-7</v>
      </c>
      <c r="N54" s="224">
        <v>6.1871999999999995E-9</v>
      </c>
      <c r="O54" s="225" t="s">
        <v>72</v>
      </c>
      <c r="P54" s="226">
        <v>1.3983999999999999E-7</v>
      </c>
      <c r="Q54" s="224">
        <v>6.1871999999999995E-9</v>
      </c>
      <c r="R54" s="225" t="s">
        <v>72</v>
      </c>
      <c r="S54" s="226">
        <v>1.3983999999999999E-7</v>
      </c>
      <c r="T54" s="224">
        <v>6.1871999999999995E-9</v>
      </c>
      <c r="U54" s="225" t="s">
        <v>72</v>
      </c>
      <c r="V54" s="226">
        <v>1.3983999999999999E-7</v>
      </c>
      <c r="W54" s="224">
        <v>6.1871999999999995E-9</v>
      </c>
      <c r="X54" s="225" t="s">
        <v>72</v>
      </c>
      <c r="Y54" s="226">
        <v>1.3983999999999999E-7</v>
      </c>
      <c r="Z54" s="224">
        <v>6.1871999999999995E-9</v>
      </c>
      <c r="AA54" s="225" t="s">
        <v>72</v>
      </c>
      <c r="AB54" s="226">
        <v>1.3983999999999999E-7</v>
      </c>
      <c r="AC54" s="224">
        <v>6.1871999999999995E-9</v>
      </c>
      <c r="AD54" s="225" t="s">
        <v>72</v>
      </c>
      <c r="AE54" s="226">
        <v>1.3983999999999999E-7</v>
      </c>
      <c r="AF54" s="224">
        <v>6.1871999999999995E-9</v>
      </c>
      <c r="AG54" s="225" t="s">
        <v>72</v>
      </c>
      <c r="AH54" s="226">
        <v>1.3983999999999999E-7</v>
      </c>
      <c r="AI54" s="224">
        <v>6.1871999999999995E-9</v>
      </c>
      <c r="AJ54" s="225" t="s">
        <v>72</v>
      </c>
      <c r="AK54" s="226">
        <v>1.3983999999999999E-7</v>
      </c>
      <c r="AL54" s="224">
        <v>6.1871999999999995E-9</v>
      </c>
      <c r="AM54" s="225" t="s">
        <v>72</v>
      </c>
      <c r="AN54" s="226">
        <v>1.3983999999999999E-7</v>
      </c>
      <c r="AO54" s="224">
        <v>6.1871999999999995E-9</v>
      </c>
      <c r="AP54" s="225" t="s">
        <v>72</v>
      </c>
      <c r="AQ54" s="226">
        <v>1.3983999999999999E-7</v>
      </c>
      <c r="AR54" s="224">
        <v>6.1871999999999995E-9</v>
      </c>
      <c r="AS54" s="225" t="s">
        <v>72</v>
      </c>
      <c r="AT54" s="226">
        <v>1.3983999999999999E-7</v>
      </c>
      <c r="AU54" s="224">
        <v>6.1871999999999995E-9</v>
      </c>
      <c r="AV54" s="225" t="s">
        <v>72</v>
      </c>
      <c r="AW54" s="226">
        <v>1.3983999999999999E-7</v>
      </c>
      <c r="AX54" s="224">
        <v>6.1871999999999995E-9</v>
      </c>
      <c r="AY54" s="225" t="s">
        <v>72</v>
      </c>
      <c r="AZ54" s="226">
        <v>1.3983999999999999E-7</v>
      </c>
      <c r="BA54" s="224">
        <v>6.1871999999999995E-9</v>
      </c>
      <c r="BB54" s="225" t="s">
        <v>72</v>
      </c>
      <c r="BC54" s="226">
        <v>1.3983999999999999E-7</v>
      </c>
      <c r="BD54" s="224">
        <v>6.1871999999999995E-9</v>
      </c>
      <c r="BE54" s="225" t="s">
        <v>72</v>
      </c>
      <c r="BF54" s="226">
        <v>1.3983999999999999E-7</v>
      </c>
      <c r="BG54" s="224">
        <v>6.1871999999999995E-9</v>
      </c>
      <c r="BH54" s="225" t="s">
        <v>72</v>
      </c>
      <c r="BI54" s="226">
        <v>1.3983999999999999E-7</v>
      </c>
      <c r="BJ54" s="224">
        <v>6.1871999999999995E-9</v>
      </c>
      <c r="BK54" s="225" t="s">
        <v>72</v>
      </c>
      <c r="BL54" s="226">
        <v>1.3983999999999999E-7</v>
      </c>
    </row>
    <row r="55" spans="1:69" ht="16.5" x14ac:dyDescent="0.25">
      <c r="A55" s="1436"/>
      <c r="B55" s="230" t="s">
        <v>75</v>
      </c>
      <c r="C55" s="231">
        <v>31.8</v>
      </c>
      <c r="D55" s="232"/>
      <c r="E55" s="1438" t="s">
        <v>76</v>
      </c>
      <c r="F55" s="1438"/>
      <c r="G55" s="233">
        <v>40.799999999999997</v>
      </c>
      <c r="H55" s="56" t="s">
        <v>77</v>
      </c>
      <c r="I55" s="234"/>
      <c r="J55" s="235">
        <v>97.01</v>
      </c>
      <c r="K55" s="92" t="s">
        <v>78</v>
      </c>
      <c r="L55" s="236"/>
      <c r="M55" s="237">
        <v>-0.5</v>
      </c>
      <c r="N55" s="92" t="s">
        <v>79</v>
      </c>
      <c r="O55" s="73"/>
      <c r="P55" s="237">
        <v>7.2</v>
      </c>
      <c r="Q55" s="13" t="s">
        <v>80</v>
      </c>
      <c r="R55" s="175"/>
      <c r="S55" s="238">
        <v>10.78</v>
      </c>
      <c r="T55" s="239"/>
      <c r="U55" s="175"/>
      <c r="V55" s="238"/>
      <c r="W55" s="239"/>
      <c r="X55" s="175"/>
      <c r="Y55" s="238"/>
      <c r="Z55" s="239"/>
      <c r="AA55" s="175"/>
      <c r="AB55" s="238"/>
      <c r="AC55" s="239"/>
      <c r="AD55" s="175"/>
      <c r="AE55" s="238"/>
      <c r="AF55" s="239"/>
      <c r="AG55" s="175"/>
      <c r="AH55" s="238"/>
      <c r="AI55" s="239"/>
      <c r="AJ55" s="175"/>
      <c r="AK55" s="238"/>
      <c r="AL55" s="239"/>
      <c r="AM55" s="175"/>
      <c r="AN55" s="238"/>
      <c r="AO55" s="239"/>
      <c r="AP55" s="175"/>
      <c r="AQ55" s="238"/>
      <c r="AR55" s="239"/>
      <c r="AS55" s="175"/>
      <c r="AT55" s="238"/>
      <c r="AU55" s="239"/>
      <c r="AV55" s="175"/>
      <c r="AW55" s="238"/>
      <c r="AX55" s="239"/>
      <c r="AY55" s="175"/>
      <c r="AZ55" s="238"/>
      <c r="BA55" s="239"/>
      <c r="BB55" s="175"/>
      <c r="BC55" s="238"/>
      <c r="BD55" s="239"/>
      <c r="BE55" s="175"/>
      <c r="BF55" s="238"/>
      <c r="BG55" s="239"/>
      <c r="BH55" s="175"/>
      <c r="BI55" s="238"/>
      <c r="BJ55" s="239"/>
      <c r="BK55" s="175"/>
      <c r="BL55" s="238"/>
    </row>
    <row r="56" spans="1:69" ht="17.25" thickBot="1" x14ac:dyDescent="0.3">
      <c r="A56" s="1436"/>
      <c r="B56" s="101" t="s">
        <v>81</v>
      </c>
      <c r="C56" s="240">
        <v>134.19999999999999</v>
      </c>
      <c r="D56" s="102"/>
      <c r="E56" s="241" t="s">
        <v>82</v>
      </c>
      <c r="F56" s="242"/>
      <c r="G56" s="241">
        <v>78.150000000000006</v>
      </c>
      <c r="H56" s="243"/>
      <c r="I56" s="240">
        <v>0</v>
      </c>
      <c r="J56" s="240"/>
      <c r="K56" s="101"/>
      <c r="L56" s="240"/>
      <c r="M56" s="244"/>
      <c r="N56" s="101"/>
      <c r="O56" s="240"/>
      <c r="P56" s="244"/>
      <c r="Q56" s="13"/>
      <c r="R56" s="13"/>
      <c r="S56" s="238"/>
      <c r="T56" s="13">
        <v>0</v>
      </c>
      <c r="U56" s="13"/>
      <c r="V56" s="238"/>
      <c r="W56" s="13"/>
      <c r="X56" s="13"/>
      <c r="Y56" s="238"/>
      <c r="Z56" s="13"/>
      <c r="AA56" s="13"/>
      <c r="AB56" s="238"/>
      <c r="AC56" s="13"/>
      <c r="AD56" s="13"/>
      <c r="AE56" s="238"/>
      <c r="AF56" s="13"/>
      <c r="AG56" s="13"/>
      <c r="AH56" s="238"/>
      <c r="AI56" s="13"/>
      <c r="AJ56" s="13"/>
      <c r="AK56" s="238"/>
      <c r="AL56" s="13"/>
      <c r="AM56" s="13"/>
      <c r="AN56" s="238"/>
      <c r="AO56" s="13"/>
      <c r="AP56" s="13"/>
      <c r="AQ56" s="238"/>
      <c r="AR56" s="13"/>
      <c r="AS56" s="13"/>
      <c r="AT56" s="238"/>
      <c r="AU56" s="13"/>
      <c r="AV56" s="13"/>
      <c r="AW56" s="238"/>
      <c r="AX56" s="13"/>
      <c r="AY56" s="13"/>
      <c r="AZ56" s="238"/>
      <c r="BA56" s="13"/>
      <c r="BB56" s="13"/>
      <c r="BC56" s="238"/>
      <c r="BD56" s="13"/>
      <c r="BE56" s="13"/>
      <c r="BF56" s="238"/>
      <c r="BG56" s="13"/>
      <c r="BH56" s="13"/>
      <c r="BI56" s="238"/>
      <c r="BJ56" s="13"/>
      <c r="BK56" s="13"/>
      <c r="BL56" s="238"/>
    </row>
    <row r="57" spans="1:69" ht="17.25" thickBot="1" x14ac:dyDescent="0.3">
      <c r="A57" s="1437"/>
      <c r="B57" s="1439" t="s">
        <v>83</v>
      </c>
      <c r="C57" s="1440"/>
      <c r="D57" s="1440"/>
      <c r="E57" s="1440"/>
      <c r="F57" s="1440"/>
      <c r="G57" s="1441"/>
      <c r="H57" s="245">
        <v>4.0000000000000001E-3</v>
      </c>
      <c r="I57" s="246" t="s">
        <v>72</v>
      </c>
      <c r="J57" s="247">
        <v>4.0000000000000001E-3</v>
      </c>
      <c r="K57" s="245">
        <v>4.0000000000000001E-3</v>
      </c>
      <c r="L57" s="246" t="s">
        <v>72</v>
      </c>
      <c r="M57" s="247">
        <v>4.0000000000000001E-3</v>
      </c>
      <c r="N57" s="245">
        <v>4.0000000000000001E-3</v>
      </c>
      <c r="O57" s="246" t="s">
        <v>72</v>
      </c>
      <c r="P57" s="247">
        <v>4.0000000000000001E-3</v>
      </c>
      <c r="Q57" s="245">
        <v>4.0000000000000001E-3</v>
      </c>
      <c r="R57" s="246" t="s">
        <v>72</v>
      </c>
      <c r="S57" s="247">
        <v>4.0000000000000001E-3</v>
      </c>
      <c r="T57" s="245">
        <v>4.0000000000000001E-3</v>
      </c>
      <c r="U57" s="246" t="s">
        <v>72</v>
      </c>
      <c r="V57" s="247">
        <v>4.0000000000000001E-3</v>
      </c>
      <c r="W57" s="245">
        <v>4.0000000000000001E-3</v>
      </c>
      <c r="X57" s="246" t="s">
        <v>72</v>
      </c>
      <c r="Y57" s="247">
        <v>4.0000000000000001E-3</v>
      </c>
      <c r="Z57" s="245">
        <v>4.0000000000000001E-3</v>
      </c>
      <c r="AA57" s="246" t="s">
        <v>72</v>
      </c>
      <c r="AB57" s="247">
        <v>4.0000000000000001E-3</v>
      </c>
      <c r="AC57" s="245">
        <v>4.0000000000000001E-3</v>
      </c>
      <c r="AD57" s="246" t="s">
        <v>72</v>
      </c>
      <c r="AE57" s="247">
        <v>4.0000000000000001E-3</v>
      </c>
      <c r="AF57" s="245">
        <v>4.0000000000000001E-3</v>
      </c>
      <c r="AG57" s="246" t="s">
        <v>72</v>
      </c>
      <c r="AH57" s="247">
        <v>4.0000000000000001E-3</v>
      </c>
      <c r="AI57" s="245">
        <v>4.0000000000000001E-3</v>
      </c>
      <c r="AJ57" s="246" t="s">
        <v>72</v>
      </c>
      <c r="AK57" s="247">
        <v>4.0000000000000001E-3</v>
      </c>
      <c r="AL57" s="245">
        <v>4.0000000000000001E-3</v>
      </c>
      <c r="AM57" s="246" t="s">
        <v>72</v>
      </c>
      <c r="AN57" s="247">
        <v>4.0000000000000001E-3</v>
      </c>
      <c r="AO57" s="245">
        <v>4.0000000000000001E-3</v>
      </c>
      <c r="AP57" s="246" t="s">
        <v>72</v>
      </c>
      <c r="AQ57" s="247">
        <v>4.0000000000000001E-3</v>
      </c>
      <c r="AR57" s="245">
        <v>4.0000000000000001E-3</v>
      </c>
      <c r="AS57" s="246" t="s">
        <v>72</v>
      </c>
      <c r="AT57" s="247">
        <v>4.0000000000000001E-3</v>
      </c>
      <c r="AU57" s="245">
        <v>4.0000000000000001E-3</v>
      </c>
      <c r="AV57" s="246" t="s">
        <v>72</v>
      </c>
      <c r="AW57" s="247">
        <v>4.0000000000000001E-3</v>
      </c>
      <c r="AX57" s="245">
        <v>4.0000000000000001E-3</v>
      </c>
      <c r="AY57" s="246" t="s">
        <v>72</v>
      </c>
      <c r="AZ57" s="247">
        <v>4.0000000000000001E-3</v>
      </c>
      <c r="BA57" s="245">
        <v>4.0000000000000001E-3</v>
      </c>
      <c r="BB57" s="246" t="s">
        <v>72</v>
      </c>
      <c r="BC57" s="247">
        <v>4.0000000000000001E-3</v>
      </c>
      <c r="BD57" s="245">
        <v>4.0000000000000001E-3</v>
      </c>
      <c r="BE57" s="246" t="s">
        <v>72</v>
      </c>
      <c r="BF57" s="247">
        <v>4.0000000000000001E-3</v>
      </c>
      <c r="BG57" s="245">
        <v>4.0000000000000001E-3</v>
      </c>
      <c r="BH57" s="246" t="s">
        <v>72</v>
      </c>
      <c r="BI57" s="247">
        <v>4.0000000000000001E-3</v>
      </c>
      <c r="BJ57" s="245">
        <v>4.0000000000000001E-3</v>
      </c>
      <c r="BK57" s="246" t="s">
        <v>72</v>
      </c>
      <c r="BL57" s="247">
        <v>4.0000000000000001E-3</v>
      </c>
    </row>
    <row r="58" spans="1:69" ht="16.5" x14ac:dyDescent="0.25">
      <c r="A58" s="1435" t="s">
        <v>44</v>
      </c>
      <c r="B58" s="79" t="s">
        <v>70</v>
      </c>
      <c r="C58" s="57"/>
      <c r="D58" s="57" t="s">
        <v>71</v>
      </c>
      <c r="E58" s="57"/>
      <c r="F58" s="57"/>
      <c r="G58" s="57"/>
      <c r="H58" s="220">
        <v>3.2500000000000001E-2</v>
      </c>
      <c r="I58" s="221" t="s">
        <v>72</v>
      </c>
      <c r="J58" s="222">
        <v>4.6399999999999997E-2</v>
      </c>
      <c r="K58" s="220">
        <v>3.2500000000000001E-2</v>
      </c>
      <c r="L58" s="221" t="s">
        <v>72</v>
      </c>
      <c r="M58" s="222">
        <v>4.6399999999999997E-2</v>
      </c>
      <c r="N58" s="220">
        <v>3.2500000000000001E-2</v>
      </c>
      <c r="O58" s="221" t="s">
        <v>72</v>
      </c>
      <c r="P58" s="222">
        <v>4.6399999999999997E-2</v>
      </c>
      <c r="Q58" s="220">
        <v>3.2500000000000001E-2</v>
      </c>
      <c r="R58" s="221" t="s">
        <v>72</v>
      </c>
      <c r="S58" s="222">
        <v>4.6399999999999997E-2</v>
      </c>
      <c r="T58" s="220">
        <v>3.2500000000000001E-2</v>
      </c>
      <c r="U58" s="221" t="s">
        <v>72</v>
      </c>
      <c r="V58" s="222">
        <v>4.6399999999999997E-2</v>
      </c>
      <c r="W58" s="220">
        <v>3.2500000000000001E-2</v>
      </c>
      <c r="X58" s="221" t="s">
        <v>72</v>
      </c>
      <c r="Y58" s="222">
        <v>4.6399999999999997E-2</v>
      </c>
      <c r="Z58" s="220">
        <v>3.2500000000000001E-2</v>
      </c>
      <c r="AA58" s="221" t="s">
        <v>72</v>
      </c>
      <c r="AB58" s="222">
        <v>4.6399999999999997E-2</v>
      </c>
      <c r="AC58" s="220">
        <v>3.2500000000000001E-2</v>
      </c>
      <c r="AD58" s="221" t="s">
        <v>72</v>
      </c>
      <c r="AE58" s="222">
        <v>4.6399999999999997E-2</v>
      </c>
      <c r="AF58" s="220">
        <v>3.2500000000000001E-2</v>
      </c>
      <c r="AG58" s="221" t="s">
        <v>72</v>
      </c>
      <c r="AH58" s="222">
        <v>4.6399999999999997E-2</v>
      </c>
      <c r="AI58" s="220">
        <v>3.2500000000000001E-2</v>
      </c>
      <c r="AJ58" s="221" t="s">
        <v>72</v>
      </c>
      <c r="AK58" s="222">
        <v>4.6399999999999997E-2</v>
      </c>
      <c r="AL58" s="220">
        <v>3.2500000000000001E-2</v>
      </c>
      <c r="AM58" s="221" t="s">
        <v>72</v>
      </c>
      <c r="AN58" s="222">
        <v>4.6399999999999997E-2</v>
      </c>
      <c r="AO58" s="220">
        <v>3.2500000000000001E-2</v>
      </c>
      <c r="AP58" s="221" t="s">
        <v>72</v>
      </c>
      <c r="AQ58" s="222">
        <v>4.6399999999999997E-2</v>
      </c>
      <c r="AR58" s="220">
        <v>3.2500000000000001E-2</v>
      </c>
      <c r="AS58" s="221" t="s">
        <v>72</v>
      </c>
      <c r="AT58" s="222">
        <v>4.6399999999999997E-2</v>
      </c>
      <c r="AU58" s="248">
        <v>3.2500000000000001E-2</v>
      </c>
      <c r="AV58" s="221" t="s">
        <v>72</v>
      </c>
      <c r="AW58" s="222">
        <v>4.6399999999999997E-2</v>
      </c>
      <c r="AX58" s="220">
        <v>3.2500000000000001E-2</v>
      </c>
      <c r="AY58" s="221" t="s">
        <v>72</v>
      </c>
      <c r="AZ58" s="222">
        <v>4.6399999999999997E-2</v>
      </c>
      <c r="BA58" s="220">
        <v>3.2500000000000001E-2</v>
      </c>
      <c r="BB58" s="221" t="s">
        <v>72</v>
      </c>
      <c r="BC58" s="222">
        <v>4.6399999999999997E-2</v>
      </c>
      <c r="BD58" s="220">
        <v>3.2500000000000001E-2</v>
      </c>
      <c r="BE58" s="221" t="s">
        <v>72</v>
      </c>
      <c r="BF58" s="222">
        <v>4.6399999999999997E-2</v>
      </c>
      <c r="BG58" s="220">
        <v>3.2500000000000001E-2</v>
      </c>
      <c r="BH58" s="221" t="s">
        <v>72</v>
      </c>
      <c r="BI58" s="222">
        <v>4.6399999999999997E-2</v>
      </c>
      <c r="BJ58" s="220">
        <v>3.2500000000000001E-2</v>
      </c>
      <c r="BK58" s="221" t="s">
        <v>72</v>
      </c>
      <c r="BL58" s="222">
        <v>4.6399999999999997E-2</v>
      </c>
    </row>
    <row r="59" spans="1:69" ht="17.25" thickBot="1" x14ac:dyDescent="0.3">
      <c r="A59" s="1436"/>
      <c r="B59" s="223" t="s">
        <v>73</v>
      </c>
      <c r="C59" s="67"/>
      <c r="D59" s="67" t="s">
        <v>74</v>
      </c>
      <c r="E59" s="67"/>
      <c r="F59" s="67"/>
      <c r="G59" s="63"/>
      <c r="H59" s="224">
        <v>6.3574000000000004E-9</v>
      </c>
      <c r="I59" s="225" t="s">
        <v>72</v>
      </c>
      <c r="J59" s="226">
        <v>1.3983999999999999E-7</v>
      </c>
      <c r="K59" s="224">
        <v>6.3574000000000004E-9</v>
      </c>
      <c r="L59" s="225" t="s">
        <v>72</v>
      </c>
      <c r="M59" s="226">
        <v>1.3983999999999999E-7</v>
      </c>
      <c r="N59" s="224">
        <v>6.3574000000000004E-9</v>
      </c>
      <c r="O59" s="225" t="s">
        <v>72</v>
      </c>
      <c r="P59" s="226">
        <v>1.3983999999999999E-7</v>
      </c>
      <c r="Q59" s="224">
        <v>6.3574000000000004E-9</v>
      </c>
      <c r="R59" s="225" t="s">
        <v>72</v>
      </c>
      <c r="S59" s="226">
        <v>1.3983999999999999E-7</v>
      </c>
      <c r="T59" s="224">
        <v>6.3574000000000004E-9</v>
      </c>
      <c r="U59" s="225" t="s">
        <v>72</v>
      </c>
      <c r="V59" s="226">
        <v>1.3983999999999999E-7</v>
      </c>
      <c r="W59" s="224">
        <v>6.3574000000000004E-9</v>
      </c>
      <c r="X59" s="225" t="s">
        <v>72</v>
      </c>
      <c r="Y59" s="226">
        <v>1.3983999999999999E-7</v>
      </c>
      <c r="Z59" s="224">
        <v>6.3574000000000004E-9</v>
      </c>
      <c r="AA59" s="225" t="s">
        <v>72</v>
      </c>
      <c r="AB59" s="226">
        <v>1.3983999999999999E-7</v>
      </c>
      <c r="AC59" s="224">
        <v>6.3574000000000004E-9</v>
      </c>
      <c r="AD59" s="225" t="s">
        <v>72</v>
      </c>
      <c r="AE59" s="226">
        <v>1.3983999999999999E-7</v>
      </c>
      <c r="AF59" s="224">
        <v>6.3574000000000004E-9</v>
      </c>
      <c r="AG59" s="225" t="s">
        <v>72</v>
      </c>
      <c r="AH59" s="226">
        <v>1.3983999999999999E-7</v>
      </c>
      <c r="AI59" s="224">
        <v>6.3574000000000004E-9</v>
      </c>
      <c r="AJ59" s="225" t="s">
        <v>72</v>
      </c>
      <c r="AK59" s="226">
        <v>1.3983999999999999E-7</v>
      </c>
      <c r="AL59" s="224">
        <v>6.3574000000000004E-9</v>
      </c>
      <c r="AM59" s="225" t="s">
        <v>72</v>
      </c>
      <c r="AN59" s="226">
        <v>1.3983999999999999E-7</v>
      </c>
      <c r="AO59" s="224">
        <v>6.3574000000000004E-9</v>
      </c>
      <c r="AP59" s="225" t="s">
        <v>72</v>
      </c>
      <c r="AQ59" s="226">
        <v>1.3983999999999999E-7</v>
      </c>
      <c r="AR59" s="224">
        <v>6.3574000000000004E-9</v>
      </c>
      <c r="AS59" s="225" t="s">
        <v>72</v>
      </c>
      <c r="AT59" s="226">
        <v>1.3983999999999999E-7</v>
      </c>
      <c r="AU59" s="249">
        <v>6.3574000000000004E-9</v>
      </c>
      <c r="AV59" s="225" t="s">
        <v>72</v>
      </c>
      <c r="AW59" s="226">
        <v>1.3983999999999999E-7</v>
      </c>
      <c r="AX59" s="224">
        <v>6.3574000000000004E-9</v>
      </c>
      <c r="AY59" s="225" t="s">
        <v>72</v>
      </c>
      <c r="AZ59" s="226">
        <v>1.3983999999999999E-7</v>
      </c>
      <c r="BA59" s="224">
        <v>6.3574000000000004E-9</v>
      </c>
      <c r="BB59" s="225" t="s">
        <v>72</v>
      </c>
      <c r="BC59" s="226">
        <v>1.3983999999999999E-7</v>
      </c>
      <c r="BD59" s="224">
        <v>6.3574000000000004E-9</v>
      </c>
      <c r="BE59" s="225" t="s">
        <v>72</v>
      </c>
      <c r="BF59" s="226">
        <v>1.3983999999999999E-7</v>
      </c>
      <c r="BG59" s="224">
        <v>6.3574000000000004E-9</v>
      </c>
      <c r="BH59" s="225" t="s">
        <v>72</v>
      </c>
      <c r="BI59" s="226">
        <v>1.3983999999999999E-7</v>
      </c>
      <c r="BJ59" s="224">
        <v>6.3574000000000004E-9</v>
      </c>
      <c r="BK59" s="225" t="s">
        <v>72</v>
      </c>
      <c r="BL59" s="226">
        <v>1.3983999999999999E-7</v>
      </c>
    </row>
    <row r="60" spans="1:69" s="256" customFormat="1" ht="16.5" x14ac:dyDescent="0.25">
      <c r="A60" s="1436"/>
      <c r="B60" s="250" t="s">
        <v>75</v>
      </c>
      <c r="C60" s="231">
        <v>32.5</v>
      </c>
      <c r="D60" s="232"/>
      <c r="E60" s="1438" t="s">
        <v>76</v>
      </c>
      <c r="F60" s="1438"/>
      <c r="G60" s="233">
        <v>46.4</v>
      </c>
      <c r="H60" s="56"/>
      <c r="I60" s="73"/>
      <c r="J60" s="251"/>
      <c r="K60" s="252"/>
      <c r="L60" s="253"/>
      <c r="M60" s="229"/>
      <c r="N60" s="254"/>
      <c r="O60" s="255"/>
      <c r="P60" s="251"/>
      <c r="Q60" s="252"/>
      <c r="R60" s="253"/>
      <c r="S60" s="229"/>
      <c r="T60" s="252"/>
      <c r="U60" s="253"/>
      <c r="V60" s="229"/>
      <c r="W60" s="252"/>
      <c r="X60" s="253"/>
      <c r="Y60" s="229"/>
      <c r="Z60" s="252"/>
      <c r="AA60" s="253"/>
      <c r="AB60" s="229"/>
      <c r="AC60" s="252"/>
      <c r="AD60" s="253"/>
      <c r="AE60" s="229"/>
      <c r="AF60" s="252"/>
      <c r="AG60" s="253"/>
      <c r="AH60" s="229"/>
      <c r="AI60" s="252"/>
      <c r="AJ60" s="253"/>
      <c r="AK60" s="229"/>
      <c r="AL60" s="252"/>
      <c r="AM60" s="253"/>
      <c r="AN60" s="229"/>
      <c r="AO60" s="252"/>
      <c r="AP60" s="253"/>
      <c r="AQ60" s="229"/>
      <c r="AR60" s="252"/>
      <c r="AS60" s="253"/>
      <c r="AT60" s="229"/>
      <c r="AU60" s="252"/>
      <c r="AV60" s="253"/>
      <c r="AW60" s="229"/>
      <c r="AX60" s="252"/>
      <c r="AY60" s="253"/>
      <c r="AZ60" s="229"/>
      <c r="BA60" s="252"/>
      <c r="BB60" s="253"/>
      <c r="BC60" s="229"/>
      <c r="BD60" s="252"/>
      <c r="BE60" s="253"/>
      <c r="BF60" s="229"/>
      <c r="BG60" s="252"/>
      <c r="BH60" s="253"/>
      <c r="BI60" s="229"/>
      <c r="BJ60" s="252"/>
      <c r="BK60" s="253"/>
      <c r="BL60" s="229"/>
    </row>
    <row r="61" spans="1:69" ht="17.25" thickBot="1" x14ac:dyDescent="0.3">
      <c r="A61" s="1436"/>
      <c r="B61" s="90" t="s">
        <v>81</v>
      </c>
      <c r="C61" s="13">
        <v>136.4</v>
      </c>
      <c r="D61" s="9"/>
      <c r="E61" s="241" t="s">
        <v>82</v>
      </c>
      <c r="F61" s="242"/>
      <c r="G61" s="13">
        <v>70.67</v>
      </c>
      <c r="H61" s="101" t="s">
        <v>77</v>
      </c>
      <c r="I61" s="240"/>
      <c r="J61" s="244">
        <v>110.8</v>
      </c>
      <c r="K61" s="13" t="s">
        <v>78</v>
      </c>
      <c r="L61" s="13"/>
      <c r="M61" s="238">
        <v>-0.4</v>
      </c>
      <c r="N61" s="101" t="s">
        <v>79</v>
      </c>
      <c r="O61" s="102"/>
      <c r="P61" s="244">
        <v>7.2</v>
      </c>
      <c r="Q61" s="13"/>
      <c r="R61" s="13"/>
      <c r="S61" s="257"/>
      <c r="T61" s="13">
        <v>0</v>
      </c>
      <c r="U61" s="13"/>
      <c r="V61" s="238"/>
      <c r="W61" s="13"/>
      <c r="X61" s="13"/>
      <c r="Y61" s="238"/>
      <c r="Z61" s="13"/>
      <c r="AA61" s="13"/>
      <c r="AB61" s="238"/>
      <c r="AC61" s="13"/>
      <c r="AD61" s="13"/>
      <c r="AE61" s="238"/>
      <c r="AF61" s="13"/>
      <c r="AG61" s="13"/>
      <c r="AH61" s="238"/>
      <c r="AI61" s="13"/>
      <c r="AJ61" s="13"/>
      <c r="AK61" s="238"/>
      <c r="AL61" s="13"/>
      <c r="AM61" s="13"/>
      <c r="AN61" s="238"/>
      <c r="AO61" s="13"/>
      <c r="AP61" s="13"/>
      <c r="AQ61" s="238"/>
      <c r="AR61" s="13"/>
      <c r="AS61" s="13"/>
      <c r="AT61" s="238"/>
      <c r="AU61" s="13"/>
      <c r="AV61" s="13"/>
      <c r="AW61" s="238"/>
      <c r="AX61" s="13"/>
      <c r="AY61" s="13"/>
      <c r="AZ61" s="238"/>
      <c r="BA61" s="13"/>
      <c r="BB61" s="13"/>
      <c r="BC61" s="238"/>
      <c r="BD61" s="13"/>
      <c r="BE61" s="13"/>
      <c r="BF61" s="238"/>
      <c r="BG61" s="13"/>
      <c r="BH61" s="13"/>
      <c r="BI61" s="238"/>
      <c r="BJ61" s="13"/>
      <c r="BK61" s="13"/>
      <c r="BL61" s="238"/>
    </row>
    <row r="62" spans="1:69" ht="17.25" thickBot="1" x14ac:dyDescent="0.3">
      <c r="A62" s="1437"/>
      <c r="B62" s="1439" t="s">
        <v>83</v>
      </c>
      <c r="C62" s="1440"/>
      <c r="D62" s="1440"/>
      <c r="E62" s="1440"/>
      <c r="F62" s="1440"/>
      <c r="G62" s="1441"/>
      <c r="H62" s="258">
        <f>I16</f>
        <v>4.0000000000000001E-3</v>
      </c>
      <c r="I62" s="259" t="s">
        <v>72</v>
      </c>
      <c r="J62" s="260">
        <f>J16</f>
        <v>4.0000000000000001E-3</v>
      </c>
      <c r="K62" s="258">
        <f>L16</f>
        <v>4.0000000000000001E-3</v>
      </c>
      <c r="L62" s="259" t="s">
        <v>72</v>
      </c>
      <c r="M62" s="260">
        <f>M16</f>
        <v>4.0000000000000001E-3</v>
      </c>
      <c r="N62" s="258">
        <f>O16</f>
        <v>4.0000000000000001E-3</v>
      </c>
      <c r="O62" s="259" t="s">
        <v>72</v>
      </c>
      <c r="P62" s="260">
        <f>P16</f>
        <v>4.0000000000000001E-3</v>
      </c>
      <c r="Q62" s="258">
        <f>R16</f>
        <v>4.0000000000000001E-3</v>
      </c>
      <c r="R62" s="259" t="s">
        <v>72</v>
      </c>
      <c r="S62" s="260">
        <f>S16</f>
        <v>4.0000000000000001E-3</v>
      </c>
      <c r="T62" s="258">
        <f>U16</f>
        <v>4.0000000000000001E-3</v>
      </c>
      <c r="U62" s="259" t="s">
        <v>72</v>
      </c>
      <c r="V62" s="260">
        <f>V16</f>
        <v>4.0000000000000001E-3</v>
      </c>
      <c r="W62" s="258">
        <f>X16</f>
        <v>4.0000000000000001E-3</v>
      </c>
      <c r="X62" s="259" t="s">
        <v>72</v>
      </c>
      <c r="Y62" s="260">
        <f>Y16</f>
        <v>4.0000000000000001E-3</v>
      </c>
      <c r="Z62" s="258">
        <f>AA16</f>
        <v>4.0000000000000001E-3</v>
      </c>
      <c r="AA62" s="259" t="s">
        <v>72</v>
      </c>
      <c r="AB62" s="260">
        <f>AB16</f>
        <v>4.0000000000000001E-3</v>
      </c>
      <c r="AC62" s="258">
        <f>AD16</f>
        <v>4.0000000000000001E-3</v>
      </c>
      <c r="AD62" s="259" t="s">
        <v>72</v>
      </c>
      <c r="AE62" s="260">
        <f>AE16</f>
        <v>4.0000000000000001E-3</v>
      </c>
      <c r="AF62" s="258">
        <f>AG16</f>
        <v>4.0000000000000001E-3</v>
      </c>
      <c r="AG62" s="259" t="s">
        <v>72</v>
      </c>
      <c r="AH62" s="260">
        <f>AH16</f>
        <v>4.0000000000000001E-3</v>
      </c>
      <c r="AI62" s="258">
        <f>AJ16</f>
        <v>4.0000000000000001E-3</v>
      </c>
      <c r="AJ62" s="259" t="s">
        <v>72</v>
      </c>
      <c r="AK62" s="260">
        <f>AK16</f>
        <v>4.0000000000000001E-3</v>
      </c>
      <c r="AL62" s="258">
        <f>AM16</f>
        <v>4.0000000000000001E-3</v>
      </c>
      <c r="AM62" s="259" t="s">
        <v>72</v>
      </c>
      <c r="AN62" s="260">
        <f>AN16</f>
        <v>4.0000000000000001E-3</v>
      </c>
      <c r="AO62" s="258">
        <f>AP16</f>
        <v>4.0000000000000001E-3</v>
      </c>
      <c r="AP62" s="259" t="s">
        <v>72</v>
      </c>
      <c r="AQ62" s="260">
        <f>AQ16</f>
        <v>4.0000000000000001E-3</v>
      </c>
      <c r="AR62" s="258">
        <f>AS16</f>
        <v>4.0000000000000001E-3</v>
      </c>
      <c r="AS62" s="259" t="s">
        <v>72</v>
      </c>
      <c r="AT62" s="260">
        <f>AT16</f>
        <v>4.0000000000000001E-3</v>
      </c>
      <c r="AU62" s="258">
        <f>AV16</f>
        <v>4.0000000000000001E-3</v>
      </c>
      <c r="AV62" s="259" t="s">
        <v>72</v>
      </c>
      <c r="AW62" s="260">
        <f>AW16</f>
        <v>4.0000000000000001E-3</v>
      </c>
      <c r="AX62" s="258">
        <f>AY16</f>
        <v>4.0000000000000001E-3</v>
      </c>
      <c r="AY62" s="259" t="s">
        <v>72</v>
      </c>
      <c r="AZ62" s="260">
        <f>AZ16</f>
        <v>4.0000000000000001E-3</v>
      </c>
      <c r="BA62" s="258">
        <f>BB16</f>
        <v>4.0000000000000001E-3</v>
      </c>
      <c r="BB62" s="259" t="s">
        <v>72</v>
      </c>
      <c r="BC62" s="260">
        <f>BC16</f>
        <v>4.0000000000000001E-3</v>
      </c>
      <c r="BD62" s="258">
        <f>BE16</f>
        <v>4.0000000000000001E-3</v>
      </c>
      <c r="BE62" s="259" t="s">
        <v>72</v>
      </c>
      <c r="BF62" s="260">
        <f>BF16</f>
        <v>4.0000000000000001E-3</v>
      </c>
      <c r="BG62" s="258">
        <f>BH16</f>
        <v>4.0000000000000001E-3</v>
      </c>
      <c r="BH62" s="259" t="s">
        <v>72</v>
      </c>
      <c r="BI62" s="260">
        <f>BI16</f>
        <v>4.0000000000000001E-3</v>
      </c>
      <c r="BJ62" s="258">
        <f>BK16</f>
        <v>4.0000000000000001E-3</v>
      </c>
      <c r="BK62" s="259" t="s">
        <v>72</v>
      </c>
      <c r="BL62" s="260">
        <f>BL16</f>
        <v>4.0000000000000001E-3</v>
      </c>
    </row>
    <row r="63" spans="1:69" ht="16.5" x14ac:dyDescent="0.25">
      <c r="A63" s="261" t="s">
        <v>84</v>
      </c>
      <c r="B63" s="174"/>
      <c r="C63" s="218"/>
      <c r="D63" s="174"/>
      <c r="E63" s="73"/>
      <c r="F63" s="9"/>
      <c r="G63" s="61"/>
      <c r="H63" s="262"/>
      <c r="I63" s="263"/>
      <c r="J63" s="237"/>
      <c r="K63" s="234"/>
      <c r="L63" s="255"/>
      <c r="M63" s="237"/>
      <c r="N63" s="234"/>
      <c r="O63" s="255"/>
      <c r="P63" s="237"/>
      <c r="Q63" s="234"/>
      <c r="R63" s="255"/>
      <c r="S63" s="237"/>
      <c r="T63" s="234"/>
      <c r="U63" s="255"/>
      <c r="V63" s="237"/>
      <c r="W63" s="234"/>
      <c r="X63" s="255"/>
      <c r="Y63" s="237"/>
      <c r="Z63" s="234"/>
      <c r="AA63" s="255"/>
      <c r="AB63" s="237"/>
      <c r="AC63" s="234"/>
      <c r="AD63" s="255"/>
      <c r="AE63" s="237"/>
      <c r="AF63" s="234"/>
      <c r="AG63" s="255"/>
      <c r="AH63" s="237"/>
      <c r="AI63" s="234"/>
      <c r="AJ63" s="255"/>
      <c r="AK63" s="237"/>
      <c r="AL63" s="234"/>
      <c r="AM63" s="255"/>
      <c r="AN63" s="237"/>
      <c r="AO63" s="234"/>
      <c r="AP63" s="255"/>
      <c r="AQ63" s="237"/>
      <c r="AR63" s="234"/>
      <c r="AS63" s="255"/>
      <c r="AT63" s="237"/>
      <c r="AU63" s="234"/>
      <c r="AV63" s="255"/>
      <c r="AW63" s="237"/>
      <c r="AX63" s="234"/>
      <c r="AY63" s="255"/>
      <c r="AZ63" s="237"/>
      <c r="BA63" s="234"/>
      <c r="BB63" s="255"/>
      <c r="BC63" s="237"/>
      <c r="BD63" s="234"/>
      <c r="BE63" s="255"/>
      <c r="BF63" s="237"/>
      <c r="BG63" s="234"/>
      <c r="BH63" s="255"/>
      <c r="BI63" s="237"/>
      <c r="BJ63" s="234"/>
      <c r="BK63" s="255"/>
      <c r="BL63" s="237"/>
    </row>
    <row r="64" spans="1:69" s="270" customFormat="1" ht="17.25" thickBot="1" x14ac:dyDescent="0.3">
      <c r="A64" s="264" t="s">
        <v>85</v>
      </c>
      <c r="B64" s="265"/>
      <c r="C64" s="266"/>
      <c r="D64" s="265"/>
      <c r="E64" s="102"/>
      <c r="F64" s="265" t="s">
        <v>86</v>
      </c>
      <c r="G64" s="104"/>
      <c r="H64" s="267">
        <f>SUM(H57,H62)</f>
        <v>8.0000000000000002E-3</v>
      </c>
      <c r="I64" s="268" t="s">
        <v>72</v>
      </c>
      <c r="J64" s="269">
        <f>SUM(J57,J62)</f>
        <v>8.0000000000000002E-3</v>
      </c>
      <c r="K64" s="267">
        <f>SUM(K57,K62)</f>
        <v>8.0000000000000002E-3</v>
      </c>
      <c r="L64" s="268" t="s">
        <v>72</v>
      </c>
      <c r="M64" s="269">
        <f>SUM(M57,M62)</f>
        <v>8.0000000000000002E-3</v>
      </c>
      <c r="N64" s="267">
        <f>SUM(N57,N62)</f>
        <v>8.0000000000000002E-3</v>
      </c>
      <c r="O64" s="268" t="s">
        <v>72</v>
      </c>
      <c r="P64" s="269">
        <f>SUM(P57,P62)</f>
        <v>8.0000000000000002E-3</v>
      </c>
      <c r="Q64" s="267">
        <f>SUM(Q57,Q62)</f>
        <v>8.0000000000000002E-3</v>
      </c>
      <c r="R64" s="268" t="s">
        <v>72</v>
      </c>
      <c r="S64" s="269">
        <f>SUM(S57,S62)</f>
        <v>8.0000000000000002E-3</v>
      </c>
      <c r="T64" s="267">
        <f>SUM(T57,T62)</f>
        <v>8.0000000000000002E-3</v>
      </c>
      <c r="U64" s="268" t="s">
        <v>72</v>
      </c>
      <c r="V64" s="269">
        <f>SUM(V57,V62)</f>
        <v>8.0000000000000002E-3</v>
      </c>
      <c r="W64" s="267">
        <f>SUM(W57,W62)</f>
        <v>8.0000000000000002E-3</v>
      </c>
      <c r="X64" s="268" t="s">
        <v>72</v>
      </c>
      <c r="Y64" s="269">
        <f>SUM(Y57,Y62)</f>
        <v>8.0000000000000002E-3</v>
      </c>
      <c r="Z64" s="267">
        <f>SUM(Z57,Z62)</f>
        <v>8.0000000000000002E-3</v>
      </c>
      <c r="AA64" s="268" t="s">
        <v>72</v>
      </c>
      <c r="AB64" s="269">
        <f>SUM(AB57,AB62)</f>
        <v>8.0000000000000002E-3</v>
      </c>
      <c r="AC64" s="267">
        <f>SUM(AC57,AC62)</f>
        <v>8.0000000000000002E-3</v>
      </c>
      <c r="AD64" s="268" t="s">
        <v>72</v>
      </c>
      <c r="AE64" s="269">
        <f>SUM(AE57,AE62)</f>
        <v>8.0000000000000002E-3</v>
      </c>
      <c r="AF64" s="267">
        <f>SUM(AF57,AF62)</f>
        <v>8.0000000000000002E-3</v>
      </c>
      <c r="AG64" s="268" t="s">
        <v>72</v>
      </c>
      <c r="AH64" s="269">
        <f>SUM(AH57,AH62)</f>
        <v>8.0000000000000002E-3</v>
      </c>
      <c r="AI64" s="267">
        <f>SUM(AI57,AI62)</f>
        <v>8.0000000000000002E-3</v>
      </c>
      <c r="AJ64" s="268" t="s">
        <v>72</v>
      </c>
      <c r="AK64" s="269">
        <f>SUM(AK57,AK62)</f>
        <v>8.0000000000000002E-3</v>
      </c>
      <c r="AL64" s="267">
        <f>SUM(AL57,AL62)</f>
        <v>8.0000000000000002E-3</v>
      </c>
      <c r="AM64" s="268" t="s">
        <v>72</v>
      </c>
      <c r="AN64" s="269">
        <f>SUM(AN57,AN62)</f>
        <v>8.0000000000000002E-3</v>
      </c>
      <c r="AO64" s="267">
        <f>SUM(AO57,AO62)</f>
        <v>8.0000000000000002E-3</v>
      </c>
      <c r="AP64" s="268" t="s">
        <v>72</v>
      </c>
      <c r="AQ64" s="269">
        <f>SUM(AQ57,AQ62)</f>
        <v>8.0000000000000002E-3</v>
      </c>
      <c r="AR64" s="267">
        <f>SUM(AR57,AR62)</f>
        <v>8.0000000000000002E-3</v>
      </c>
      <c r="AS64" s="268" t="s">
        <v>72</v>
      </c>
      <c r="AT64" s="269">
        <f>SUM(AT57,AT62)</f>
        <v>8.0000000000000002E-3</v>
      </c>
      <c r="AU64" s="267">
        <f>SUM(AU57,AU62)</f>
        <v>8.0000000000000002E-3</v>
      </c>
      <c r="AV64" s="268" t="s">
        <v>72</v>
      </c>
      <c r="AW64" s="269">
        <f>SUM(AW57,AW62)</f>
        <v>8.0000000000000002E-3</v>
      </c>
      <c r="AX64" s="267">
        <f>SUM(AX57,AX62)</f>
        <v>8.0000000000000002E-3</v>
      </c>
      <c r="AY64" s="268" t="s">
        <v>72</v>
      </c>
      <c r="AZ64" s="269">
        <f>SUM(AZ57,AZ62)</f>
        <v>8.0000000000000002E-3</v>
      </c>
      <c r="BA64" s="267">
        <f>SUM(BA57,BA62)</f>
        <v>8.0000000000000002E-3</v>
      </c>
      <c r="BB64" s="268" t="s">
        <v>72</v>
      </c>
      <c r="BC64" s="269">
        <f>SUM(BC57,BC62)</f>
        <v>8.0000000000000002E-3</v>
      </c>
      <c r="BD64" s="267">
        <f>SUM(BD57,BD62)</f>
        <v>8.0000000000000002E-3</v>
      </c>
      <c r="BE64" s="268" t="s">
        <v>72</v>
      </c>
      <c r="BF64" s="269">
        <f>SUM(BF57,BF62)</f>
        <v>8.0000000000000002E-3</v>
      </c>
      <c r="BG64" s="267">
        <f>SUM(BG57,BG62)</f>
        <v>8.0000000000000002E-3</v>
      </c>
      <c r="BH64" s="268" t="s">
        <v>72</v>
      </c>
      <c r="BI64" s="269">
        <f>SUM(BI57,BI62)</f>
        <v>8.0000000000000002E-3</v>
      </c>
      <c r="BJ64" s="267">
        <f>SUM(BJ57,BJ62)</f>
        <v>8.0000000000000002E-3</v>
      </c>
      <c r="BK64" s="268" t="s">
        <v>72</v>
      </c>
      <c r="BL64" s="269">
        <f>SUM(BL57,BL62)</f>
        <v>8.0000000000000002E-3</v>
      </c>
    </row>
    <row r="65" spans="1:64" s="270" customFormat="1" ht="16.5" x14ac:dyDescent="0.25">
      <c r="A65" s="271"/>
      <c r="B65" s="271"/>
      <c r="C65" s="271"/>
      <c r="D65" s="271"/>
      <c r="E65" s="271" t="s">
        <v>87</v>
      </c>
      <c r="F65" s="271"/>
      <c r="G65" s="271"/>
      <c r="H65" s="271"/>
      <c r="I65" s="272">
        <f>J64/H64</f>
        <v>1</v>
      </c>
      <c r="J65" s="271"/>
      <c r="K65" s="271"/>
      <c r="L65" s="272">
        <f>M64/K64</f>
        <v>1</v>
      </c>
      <c r="M65" s="271"/>
      <c r="N65" s="271"/>
      <c r="O65" s="272">
        <f>P64/N64</f>
        <v>1</v>
      </c>
      <c r="P65" s="271"/>
      <c r="Q65" s="271"/>
      <c r="R65" s="272">
        <f>S64/Q64</f>
        <v>1</v>
      </c>
      <c r="S65" s="271"/>
      <c r="T65" s="271"/>
      <c r="U65" s="272">
        <f>V64/T64</f>
        <v>1</v>
      </c>
      <c r="V65" s="271"/>
      <c r="W65" s="271"/>
      <c r="X65" s="272">
        <f>Y64/W64</f>
        <v>1</v>
      </c>
      <c r="Y65" s="271"/>
      <c r="Z65" s="271"/>
      <c r="AA65" s="272">
        <f>AB64/Z64</f>
        <v>1</v>
      </c>
      <c r="AB65" s="271"/>
      <c r="AC65" s="271"/>
      <c r="AD65" s="272">
        <f>AE64/AC64</f>
        <v>1</v>
      </c>
      <c r="AE65" s="271"/>
      <c r="AF65" s="271"/>
      <c r="AG65" s="272">
        <f>AH64/AF64</f>
        <v>1</v>
      </c>
      <c r="AH65" s="271"/>
      <c r="AI65" s="271"/>
      <c r="AJ65" s="272">
        <f>AK64/AI64</f>
        <v>1</v>
      </c>
      <c r="AK65" s="271"/>
      <c r="AL65" s="271"/>
      <c r="AM65" s="272">
        <f>AN64/AL64</f>
        <v>1</v>
      </c>
      <c r="AN65" s="271"/>
      <c r="AO65" s="271"/>
      <c r="AP65" s="272">
        <f>AQ64/AO64</f>
        <v>1</v>
      </c>
      <c r="AQ65" s="271"/>
      <c r="AR65" s="271"/>
      <c r="AS65" s="272">
        <f>AT64/AR64</f>
        <v>1</v>
      </c>
      <c r="AT65" s="271"/>
      <c r="AU65" s="273"/>
      <c r="AV65" s="272">
        <f>AW64/AU64</f>
        <v>1</v>
      </c>
      <c r="AW65" s="273"/>
      <c r="AX65" s="273"/>
      <c r="AY65" s="272">
        <f>AZ64/AX64</f>
        <v>1</v>
      </c>
      <c r="AZ65" s="273"/>
      <c r="BA65" s="273"/>
      <c r="BB65" s="272">
        <f>BC64/BA64</f>
        <v>1</v>
      </c>
      <c r="BC65" s="273"/>
      <c r="BD65" s="273"/>
      <c r="BE65" s="272">
        <f>BF64/BD64</f>
        <v>1</v>
      </c>
      <c r="BF65" s="273"/>
      <c r="BG65" s="272"/>
      <c r="BH65" s="272">
        <f>BI64/BG64</f>
        <v>1</v>
      </c>
      <c r="BI65" s="273"/>
      <c r="BJ65" s="273"/>
      <c r="BK65" s="272">
        <f>BL64/BJ64</f>
        <v>1</v>
      </c>
      <c r="BL65" s="273"/>
    </row>
    <row r="66" spans="1:64" s="270" customFormat="1" ht="16.5" x14ac:dyDescent="0.25">
      <c r="A66" s="274"/>
      <c r="B66" s="1442" t="s">
        <v>88</v>
      </c>
      <c r="C66" s="1442"/>
      <c r="D66" s="1442"/>
      <c r="E66" s="1442"/>
      <c r="F66" s="1442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5"/>
      <c r="U66" s="276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</row>
    <row r="67" spans="1:64" s="270" customFormat="1" ht="13.5" customHeight="1" thickBot="1" x14ac:dyDescent="0.3">
      <c r="A67" s="274"/>
      <c r="B67" s="274"/>
      <c r="C67" s="274"/>
      <c r="D67" s="274"/>
      <c r="E67" s="274"/>
      <c r="F67" s="274"/>
      <c r="G67" s="274"/>
      <c r="H67" s="274"/>
      <c r="I67" s="277">
        <f>H64-I24</f>
        <v>0</v>
      </c>
      <c r="J67" s="274"/>
      <c r="K67" s="274"/>
      <c r="L67" s="277">
        <f>K64-L24</f>
        <v>0</v>
      </c>
      <c r="M67" s="274"/>
      <c r="N67" s="274"/>
      <c r="O67" s="277">
        <f>N64-O24</f>
        <v>0</v>
      </c>
      <c r="P67" s="274"/>
      <c r="Q67" s="274"/>
      <c r="R67" s="277">
        <f>Q64-R24</f>
        <v>0</v>
      </c>
      <c r="S67" s="274"/>
      <c r="T67" s="274"/>
      <c r="U67" s="277">
        <f>T64-U24</f>
        <v>0</v>
      </c>
      <c r="V67" s="274"/>
      <c r="W67" s="274"/>
      <c r="X67" s="277">
        <f>W64-X24</f>
        <v>0</v>
      </c>
      <c r="Y67" s="274"/>
      <c r="Z67" s="274"/>
      <c r="AA67" s="277">
        <f>Z64-AA24</f>
        <v>0</v>
      </c>
      <c r="AB67" s="274"/>
      <c r="AC67" s="274"/>
      <c r="AD67" s="277">
        <f>AC64-AD24</f>
        <v>0</v>
      </c>
      <c r="AE67" s="274"/>
      <c r="AF67" s="274"/>
      <c r="AG67" s="277">
        <f>AF64-AG24</f>
        <v>0</v>
      </c>
      <c r="AH67" s="274"/>
      <c r="AI67" s="274"/>
      <c r="AJ67" s="277"/>
      <c r="AK67" s="274"/>
      <c r="AL67" s="274"/>
      <c r="AM67" s="277"/>
      <c r="AN67" s="274"/>
      <c r="AO67" s="274"/>
      <c r="AP67" s="277"/>
      <c r="AQ67" s="274"/>
      <c r="AR67" s="274"/>
      <c r="AS67" s="277"/>
      <c r="AT67" s="274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</row>
    <row r="68" spans="1:64" ht="17.25" thickBot="1" x14ac:dyDescent="0.3">
      <c r="A68" s="1405" t="s">
        <v>5</v>
      </c>
      <c r="B68" s="1406"/>
      <c r="C68" s="1406"/>
      <c r="D68" s="1406"/>
      <c r="E68" s="1406"/>
      <c r="F68" s="1406"/>
      <c r="G68" s="1407"/>
      <c r="H68" s="1457" t="s">
        <v>89</v>
      </c>
      <c r="I68" s="1458"/>
      <c r="J68" s="1459"/>
      <c r="K68" s="1457" t="s">
        <v>90</v>
      </c>
      <c r="L68" s="1458"/>
      <c r="M68" s="1459"/>
      <c r="N68" s="1457" t="s">
        <v>91</v>
      </c>
      <c r="O68" s="1458"/>
      <c r="P68" s="1459"/>
      <c r="Q68" s="1457" t="s">
        <v>92</v>
      </c>
      <c r="R68" s="1458"/>
      <c r="S68" s="1459"/>
      <c r="T68" s="1457" t="s">
        <v>93</v>
      </c>
      <c r="U68" s="1458"/>
      <c r="V68" s="1459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278"/>
      <c r="AP68" s="278"/>
      <c r="AQ68" s="278"/>
      <c r="AR68" s="278"/>
      <c r="AS68" s="279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16.5" x14ac:dyDescent="0.25">
      <c r="A69" s="1460" t="s">
        <v>25</v>
      </c>
      <c r="B69" s="1461"/>
      <c r="C69" s="280" t="s">
        <v>26</v>
      </c>
      <c r="D69" s="18"/>
      <c r="E69" s="18"/>
      <c r="F69" s="18"/>
      <c r="G69" s="18"/>
      <c r="H69" s="281" t="s">
        <v>27</v>
      </c>
      <c r="I69" s="282" t="s">
        <v>28</v>
      </c>
      <c r="J69" s="283" t="s">
        <v>29</v>
      </c>
      <c r="K69" s="281" t="s">
        <v>27</v>
      </c>
      <c r="L69" s="282" t="s">
        <v>28</v>
      </c>
      <c r="M69" s="283" t="s">
        <v>29</v>
      </c>
      <c r="N69" s="281" t="s">
        <v>27</v>
      </c>
      <c r="O69" s="282" t="s">
        <v>28</v>
      </c>
      <c r="P69" s="283" t="s">
        <v>29</v>
      </c>
      <c r="Q69" s="281" t="s">
        <v>27</v>
      </c>
      <c r="R69" s="282" t="s">
        <v>28</v>
      </c>
      <c r="S69" s="283" t="s">
        <v>29</v>
      </c>
      <c r="T69" s="281" t="s">
        <v>27</v>
      </c>
      <c r="U69" s="282" t="s">
        <v>28</v>
      </c>
      <c r="V69" s="283" t="s">
        <v>29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1"/>
      <c r="AP69" s="1"/>
      <c r="AQ69" s="1"/>
      <c r="AR69" s="1"/>
      <c r="AS69" s="1"/>
      <c r="AT69" s="1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17.25" thickBot="1" x14ac:dyDescent="0.3">
      <c r="A70" s="1410" t="s">
        <v>30</v>
      </c>
      <c r="B70" s="1411"/>
      <c r="C70" s="284" t="s">
        <v>31</v>
      </c>
      <c r="D70" s="23"/>
      <c r="E70" s="23"/>
      <c r="F70" s="24"/>
      <c r="G70" s="24"/>
      <c r="H70" s="28" t="s">
        <v>32</v>
      </c>
      <c r="I70" s="29" t="s">
        <v>33</v>
      </c>
      <c r="J70" s="30" t="s">
        <v>34</v>
      </c>
      <c r="K70" s="28" t="s">
        <v>32</v>
      </c>
      <c r="L70" s="29" t="s">
        <v>33</v>
      </c>
      <c r="M70" s="30" t="s">
        <v>34</v>
      </c>
      <c r="N70" s="28" t="s">
        <v>32</v>
      </c>
      <c r="O70" s="29" t="s">
        <v>33</v>
      </c>
      <c r="P70" s="30" t="s">
        <v>34</v>
      </c>
      <c r="Q70" s="28" t="s">
        <v>32</v>
      </c>
      <c r="R70" s="29" t="s">
        <v>33</v>
      </c>
      <c r="S70" s="30" t="s">
        <v>34</v>
      </c>
      <c r="T70" s="28" t="s">
        <v>32</v>
      </c>
      <c r="U70" s="29" t="s">
        <v>33</v>
      </c>
      <c r="V70" s="30" t="s">
        <v>34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1"/>
      <c r="AP70" s="1"/>
      <c r="AQ70" s="1"/>
      <c r="AR70" s="1"/>
      <c r="AS70" s="1"/>
      <c r="AT70" s="1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16.5" x14ac:dyDescent="0.25">
      <c r="A71" s="1451" t="s">
        <v>35</v>
      </c>
      <c r="B71" s="1452"/>
      <c r="C71" s="1435">
        <v>40</v>
      </c>
      <c r="D71" s="31"/>
      <c r="E71" s="32"/>
      <c r="F71" s="31" t="s">
        <v>36</v>
      </c>
      <c r="G71" s="32"/>
      <c r="H71" s="33">
        <v>4.0000000000000001E-3</v>
      </c>
      <c r="I71" s="34">
        <v>4.0000000000000001E-3</v>
      </c>
      <c r="J71" s="35">
        <v>4.0000000000000001E-3</v>
      </c>
      <c r="K71" s="33">
        <v>4.0000000000000001E-3</v>
      </c>
      <c r="L71" s="34">
        <v>4.0000000000000001E-3</v>
      </c>
      <c r="M71" s="35">
        <v>4.0000000000000001E-3</v>
      </c>
      <c r="N71" s="33">
        <v>4.0000000000000001E-3</v>
      </c>
      <c r="O71" s="34">
        <v>4.0000000000000001E-3</v>
      </c>
      <c r="P71" s="35">
        <v>4.0000000000000001E-3</v>
      </c>
      <c r="Q71" s="33">
        <v>4.0000000000000001E-3</v>
      </c>
      <c r="R71" s="34">
        <v>4.0000000000000001E-3</v>
      </c>
      <c r="S71" s="35">
        <v>4.0000000000000001E-3</v>
      </c>
      <c r="T71" s="33">
        <v>4.0000000000000001E-3</v>
      </c>
      <c r="U71" s="34">
        <v>4.0000000000000001E-3</v>
      </c>
      <c r="V71" s="35">
        <v>4.0000000000000001E-3</v>
      </c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1"/>
      <c r="AP71" s="1"/>
      <c r="AQ71" s="1"/>
      <c r="AR71" s="1"/>
      <c r="AS71" s="1"/>
      <c r="AT71" s="1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16.5" x14ac:dyDescent="0.25">
      <c r="A72" s="1453"/>
      <c r="B72" s="1454"/>
      <c r="C72" s="1436"/>
      <c r="D72" s="36" t="s">
        <v>37</v>
      </c>
      <c r="E72" s="23"/>
      <c r="F72" s="37" t="s">
        <v>38</v>
      </c>
      <c r="G72" s="38"/>
      <c r="H72" s="39">
        <v>4.0000000000000001E-3</v>
      </c>
      <c r="I72" s="40">
        <v>4.0000000000000001E-3</v>
      </c>
      <c r="J72" s="41">
        <v>4.0000000000000001E-3</v>
      </c>
      <c r="K72" s="39">
        <v>4.0000000000000001E-3</v>
      </c>
      <c r="L72" s="40">
        <v>4.0000000000000001E-3</v>
      </c>
      <c r="M72" s="41">
        <v>4.0000000000000001E-3</v>
      </c>
      <c r="N72" s="39">
        <v>4.0000000000000001E-3</v>
      </c>
      <c r="O72" s="40">
        <v>4.0000000000000001E-3</v>
      </c>
      <c r="P72" s="41">
        <v>4.0000000000000001E-3</v>
      </c>
      <c r="Q72" s="39">
        <v>4.0000000000000001E-3</v>
      </c>
      <c r="R72" s="40">
        <v>4.0000000000000001E-3</v>
      </c>
      <c r="S72" s="41">
        <v>4.0000000000000001E-3</v>
      </c>
      <c r="T72" s="39">
        <v>4.0000000000000001E-3</v>
      </c>
      <c r="U72" s="40">
        <v>4.0000000000000001E-3</v>
      </c>
      <c r="V72" s="41">
        <v>4.0000000000000001E-3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1"/>
      <c r="AP72" s="1"/>
      <c r="AQ72" s="1"/>
      <c r="AR72" s="1"/>
      <c r="AS72" s="1"/>
      <c r="AT72" s="1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17.25" thickBot="1" x14ac:dyDescent="0.3">
      <c r="A73" s="1453"/>
      <c r="B73" s="1454"/>
      <c r="C73" s="1436"/>
      <c r="D73" s="36"/>
      <c r="E73" s="23"/>
      <c r="F73" s="42" t="s">
        <v>39</v>
      </c>
      <c r="G73" s="38"/>
      <c r="H73" s="43">
        <v>4.0000000000000001E-3</v>
      </c>
      <c r="I73" s="44">
        <v>4.0000000000000001E-3</v>
      </c>
      <c r="J73" s="45">
        <v>4.0000000000000001E-3</v>
      </c>
      <c r="K73" s="43">
        <v>4.0000000000000001E-3</v>
      </c>
      <c r="L73" s="44">
        <v>4.0000000000000001E-3</v>
      </c>
      <c r="M73" s="45">
        <v>4.0000000000000001E-3</v>
      </c>
      <c r="N73" s="43">
        <v>4.0000000000000001E-3</v>
      </c>
      <c r="O73" s="44">
        <v>4.0000000000000001E-3</v>
      </c>
      <c r="P73" s="45">
        <v>4.0000000000000001E-3</v>
      </c>
      <c r="Q73" s="43">
        <v>4.0000000000000001E-3</v>
      </c>
      <c r="R73" s="44">
        <v>4.0000000000000001E-3</v>
      </c>
      <c r="S73" s="45">
        <v>4.0000000000000001E-3</v>
      </c>
      <c r="T73" s="43">
        <v>4.0000000000000001E-3</v>
      </c>
      <c r="U73" s="44">
        <v>4.0000000000000001E-3</v>
      </c>
      <c r="V73" s="45">
        <v>4.0000000000000001E-3</v>
      </c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1"/>
      <c r="AP73" s="1"/>
      <c r="AQ73" s="1"/>
      <c r="AR73" s="1"/>
      <c r="AS73" s="1"/>
      <c r="AT73" s="1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17.25" thickBot="1" x14ac:dyDescent="0.3">
      <c r="A74" s="1453"/>
      <c r="B74" s="1454"/>
      <c r="C74" s="1436"/>
      <c r="D74" s="46" t="s">
        <v>40</v>
      </c>
      <c r="E74" s="47"/>
      <c r="F74" s="47"/>
      <c r="G74" s="48"/>
      <c r="H74" s="52"/>
      <c r="I74" s="53">
        <v>4</v>
      </c>
      <c r="J74" s="54"/>
      <c r="K74" s="52"/>
      <c r="L74" s="53">
        <v>4</v>
      </c>
      <c r="M74" s="54"/>
      <c r="N74" s="52"/>
      <c r="O74" s="53">
        <v>4</v>
      </c>
      <c r="P74" s="54"/>
      <c r="Q74" s="52"/>
      <c r="R74" s="53">
        <v>4</v>
      </c>
      <c r="S74" s="54"/>
      <c r="T74" s="52"/>
      <c r="U74" s="53">
        <v>4</v>
      </c>
      <c r="V74" s="54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1"/>
      <c r="AP74" s="1"/>
      <c r="AQ74" s="1"/>
      <c r="AR74" s="1"/>
      <c r="AS74" s="1"/>
      <c r="AT74" s="1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16.5" x14ac:dyDescent="0.25">
      <c r="A75" s="1453"/>
      <c r="B75" s="1454"/>
      <c r="C75" s="1436"/>
      <c r="D75" s="55"/>
      <c r="E75" s="9"/>
      <c r="F75" s="56" t="s">
        <v>36</v>
      </c>
      <c r="G75" s="57"/>
      <c r="H75" s="58"/>
      <c r="I75" s="59">
        <v>120</v>
      </c>
      <c r="J75" s="60"/>
      <c r="K75" s="58"/>
      <c r="L75" s="59">
        <v>120</v>
      </c>
      <c r="M75" s="60"/>
      <c r="N75" s="58"/>
      <c r="O75" s="59">
        <v>120</v>
      </c>
      <c r="P75" s="60"/>
      <c r="Q75" s="58"/>
      <c r="R75" s="59">
        <v>120</v>
      </c>
      <c r="S75" s="60"/>
      <c r="T75" s="58"/>
      <c r="U75" s="59">
        <v>120</v>
      </c>
      <c r="V75" s="6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1"/>
      <c r="AP75" s="1"/>
      <c r="AQ75" s="1"/>
      <c r="AR75" s="1"/>
      <c r="AS75" s="1"/>
      <c r="AT75" s="1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16.5" x14ac:dyDescent="0.25">
      <c r="A76" s="1453"/>
      <c r="B76" s="1454"/>
      <c r="C76" s="1436"/>
      <c r="D76" s="55" t="s">
        <v>41</v>
      </c>
      <c r="E76" s="61"/>
      <c r="F76" s="62" t="s">
        <v>38</v>
      </c>
      <c r="G76" s="63"/>
      <c r="H76" s="64"/>
      <c r="I76" s="65" t="s">
        <v>42</v>
      </c>
      <c r="J76" s="66"/>
      <c r="K76" s="64"/>
      <c r="L76" s="65" t="s">
        <v>42</v>
      </c>
      <c r="M76" s="66"/>
      <c r="N76" s="64"/>
      <c r="O76" s="65" t="s">
        <v>42</v>
      </c>
      <c r="P76" s="66"/>
      <c r="Q76" s="64"/>
      <c r="R76" s="65" t="s">
        <v>42</v>
      </c>
      <c r="S76" s="66"/>
      <c r="T76" s="64"/>
      <c r="U76" s="65" t="s">
        <v>42</v>
      </c>
      <c r="V76" s="6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"/>
      <c r="AP76" s="1"/>
      <c r="AQ76" s="1"/>
      <c r="AR76" s="1"/>
      <c r="AS76" s="1"/>
      <c r="AT76" s="1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17.25" thickBot="1" x14ac:dyDescent="0.3">
      <c r="A77" s="1453"/>
      <c r="B77" s="1454"/>
      <c r="C77" s="1436"/>
      <c r="D77" s="55"/>
      <c r="E77" s="61"/>
      <c r="F77" s="42" t="s">
        <v>39</v>
      </c>
      <c r="G77" s="67"/>
      <c r="H77" s="68"/>
      <c r="I77" s="69">
        <v>10.4</v>
      </c>
      <c r="J77" s="70"/>
      <c r="K77" s="68"/>
      <c r="L77" s="69">
        <v>10.4</v>
      </c>
      <c r="M77" s="70"/>
      <c r="N77" s="68"/>
      <c r="O77" s="69">
        <v>10.4</v>
      </c>
      <c r="P77" s="70"/>
      <c r="Q77" s="68"/>
      <c r="R77" s="69">
        <v>10.4</v>
      </c>
      <c r="S77" s="70"/>
      <c r="T77" s="68"/>
      <c r="U77" s="69">
        <v>10.4</v>
      </c>
      <c r="V77" s="70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"/>
      <c r="AP77" s="1"/>
      <c r="AQ77" s="1"/>
      <c r="AR77" s="1"/>
      <c r="AS77" s="1"/>
      <c r="AT77" s="1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17.25" thickBot="1" x14ac:dyDescent="0.3">
      <c r="A78" s="1455"/>
      <c r="B78" s="1456"/>
      <c r="C78" s="1437"/>
      <c r="D78" s="46" t="s">
        <v>43</v>
      </c>
      <c r="E78" s="47"/>
      <c r="F78" s="47"/>
      <c r="G78" s="48"/>
      <c r="H78" s="72"/>
      <c r="I78" s="53"/>
      <c r="J78" s="54"/>
      <c r="K78" s="72"/>
      <c r="L78" s="53"/>
      <c r="M78" s="54"/>
      <c r="N78" s="72"/>
      <c r="O78" s="53"/>
      <c r="P78" s="54"/>
      <c r="Q78" s="72"/>
      <c r="R78" s="53"/>
      <c r="S78" s="54"/>
      <c r="T78" s="72"/>
      <c r="U78" s="53"/>
      <c r="V78" s="5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1"/>
      <c r="AP78" s="1"/>
      <c r="AQ78" s="1"/>
      <c r="AR78" s="1"/>
      <c r="AS78" s="1"/>
      <c r="AT78" s="1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16.5" x14ac:dyDescent="0.25">
      <c r="A79" s="1451" t="s">
        <v>44</v>
      </c>
      <c r="B79" s="1452"/>
      <c r="C79" s="1435">
        <v>40</v>
      </c>
      <c r="D79" s="56"/>
      <c r="E79" s="73"/>
      <c r="F79" s="56" t="s">
        <v>36</v>
      </c>
      <c r="G79" s="73"/>
      <c r="H79" s="33">
        <v>4.0000000000000001E-3</v>
      </c>
      <c r="I79" s="34">
        <v>4.0000000000000001E-3</v>
      </c>
      <c r="J79" s="35">
        <v>4.0000000000000001E-3</v>
      </c>
      <c r="K79" s="33">
        <v>4.0000000000000001E-3</v>
      </c>
      <c r="L79" s="34">
        <v>4.0000000000000001E-3</v>
      </c>
      <c r="M79" s="35">
        <v>4.0000000000000001E-3</v>
      </c>
      <c r="N79" s="33">
        <v>4.0000000000000001E-3</v>
      </c>
      <c r="O79" s="34">
        <v>4.0000000000000001E-3</v>
      </c>
      <c r="P79" s="35">
        <v>4.0000000000000001E-3</v>
      </c>
      <c r="Q79" s="33">
        <v>4.0000000000000001E-3</v>
      </c>
      <c r="R79" s="34">
        <v>4.0000000000000001E-3</v>
      </c>
      <c r="S79" s="35">
        <v>4.0000000000000001E-3</v>
      </c>
      <c r="T79" s="33">
        <v>4.0000000000000001E-3</v>
      </c>
      <c r="U79" s="34">
        <v>4.0000000000000001E-3</v>
      </c>
      <c r="V79" s="35">
        <v>4.0000000000000001E-3</v>
      </c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1"/>
      <c r="AP79" s="1"/>
      <c r="AQ79" s="1"/>
      <c r="AR79" s="1"/>
      <c r="AS79" s="1"/>
      <c r="AT79" s="1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16.5" x14ac:dyDescent="0.25">
      <c r="A80" s="1453"/>
      <c r="B80" s="1454"/>
      <c r="C80" s="1436"/>
      <c r="D80" s="55" t="s">
        <v>37</v>
      </c>
      <c r="E80" s="9"/>
      <c r="F80" s="62" t="s">
        <v>38</v>
      </c>
      <c r="G80" s="67"/>
      <c r="H80" s="39">
        <v>4.0000000000000001E-3</v>
      </c>
      <c r="I80" s="40">
        <v>4.0000000000000001E-3</v>
      </c>
      <c r="J80" s="41">
        <v>4.0000000000000001E-3</v>
      </c>
      <c r="K80" s="39">
        <v>4.0000000000000001E-3</v>
      </c>
      <c r="L80" s="40">
        <v>4.0000000000000001E-3</v>
      </c>
      <c r="M80" s="41">
        <v>4.0000000000000001E-3</v>
      </c>
      <c r="N80" s="39">
        <v>4.0000000000000001E-3</v>
      </c>
      <c r="O80" s="40">
        <v>4.0000000000000001E-3</v>
      </c>
      <c r="P80" s="41">
        <v>4.0000000000000001E-3</v>
      </c>
      <c r="Q80" s="39">
        <v>4.0000000000000001E-3</v>
      </c>
      <c r="R80" s="40">
        <v>4.0000000000000001E-3</v>
      </c>
      <c r="S80" s="41">
        <v>4.0000000000000001E-3</v>
      </c>
      <c r="T80" s="39">
        <v>4.0000000000000001E-3</v>
      </c>
      <c r="U80" s="40">
        <v>4.0000000000000001E-3</v>
      </c>
      <c r="V80" s="41">
        <v>4.0000000000000001E-3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1"/>
      <c r="AP80" s="1"/>
      <c r="AQ80" s="1"/>
      <c r="AR80" s="1"/>
      <c r="AS80" s="1"/>
      <c r="AT80" s="1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17.25" thickBot="1" x14ac:dyDescent="0.3">
      <c r="A81" s="1453"/>
      <c r="B81" s="1454"/>
      <c r="C81" s="1436"/>
      <c r="D81" s="55"/>
      <c r="E81" s="9"/>
      <c r="F81" s="42" t="s">
        <v>39</v>
      </c>
      <c r="G81" s="67"/>
      <c r="H81" s="43">
        <v>4.0000000000000001E-3</v>
      </c>
      <c r="I81" s="44">
        <v>4.0000000000000001E-3</v>
      </c>
      <c r="J81" s="45">
        <v>4.0000000000000001E-3</v>
      </c>
      <c r="K81" s="43">
        <v>4.0000000000000001E-3</v>
      </c>
      <c r="L81" s="44">
        <v>4.0000000000000001E-3</v>
      </c>
      <c r="M81" s="45">
        <v>4.0000000000000001E-3</v>
      </c>
      <c r="N81" s="43">
        <v>4.0000000000000001E-3</v>
      </c>
      <c r="O81" s="44">
        <v>4.0000000000000001E-3</v>
      </c>
      <c r="P81" s="45">
        <v>4.0000000000000001E-3</v>
      </c>
      <c r="Q81" s="43">
        <v>4.0000000000000001E-3</v>
      </c>
      <c r="R81" s="44">
        <v>4.0000000000000001E-3</v>
      </c>
      <c r="S81" s="45">
        <v>4.0000000000000001E-3</v>
      </c>
      <c r="T81" s="43">
        <v>4.0000000000000001E-3</v>
      </c>
      <c r="U81" s="44">
        <v>4.0000000000000001E-3</v>
      </c>
      <c r="V81" s="45">
        <v>4.0000000000000001E-3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"/>
      <c r="AP81" s="1"/>
      <c r="AQ81" s="1"/>
      <c r="AR81" s="1"/>
      <c r="AS81" s="1"/>
      <c r="AT81" s="1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17.25" thickBot="1" x14ac:dyDescent="0.3">
      <c r="A82" s="1453"/>
      <c r="B82" s="1454"/>
      <c r="C82" s="1436"/>
      <c r="D82" s="46" t="s">
        <v>40</v>
      </c>
      <c r="E82" s="47"/>
      <c r="F82" s="47"/>
      <c r="G82" s="48"/>
      <c r="H82" s="52"/>
      <c r="I82" s="53">
        <v>4</v>
      </c>
      <c r="J82" s="54"/>
      <c r="K82" s="52"/>
      <c r="L82" s="53">
        <v>4</v>
      </c>
      <c r="M82" s="54"/>
      <c r="N82" s="52"/>
      <c r="O82" s="53">
        <v>4</v>
      </c>
      <c r="P82" s="54"/>
      <c r="Q82" s="52"/>
      <c r="R82" s="53">
        <v>4</v>
      </c>
      <c r="S82" s="54"/>
      <c r="T82" s="52"/>
      <c r="U82" s="53">
        <v>4</v>
      </c>
      <c r="V82" s="54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1"/>
      <c r="AP82" s="1"/>
      <c r="AQ82" s="1"/>
      <c r="AR82" s="1"/>
      <c r="AS82" s="1"/>
      <c r="AT82" s="1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16.5" x14ac:dyDescent="0.25">
      <c r="A83" s="1453"/>
      <c r="B83" s="1454"/>
      <c r="C83" s="1436"/>
      <c r="D83" s="55"/>
      <c r="E83" s="9"/>
      <c r="F83" s="56" t="s">
        <v>36</v>
      </c>
      <c r="G83" s="77"/>
      <c r="H83" s="58"/>
      <c r="I83" s="59">
        <v>121</v>
      </c>
      <c r="J83" s="60"/>
      <c r="K83" s="58"/>
      <c r="L83" s="59">
        <v>121</v>
      </c>
      <c r="M83" s="60"/>
      <c r="N83" s="58"/>
      <c r="O83" s="59">
        <v>121</v>
      </c>
      <c r="P83" s="60"/>
      <c r="Q83" s="58"/>
      <c r="R83" s="59">
        <v>121</v>
      </c>
      <c r="S83" s="60"/>
      <c r="T83" s="58"/>
      <c r="U83" s="59">
        <v>121</v>
      </c>
      <c r="V83" s="6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1"/>
      <c r="AP83" s="1"/>
      <c r="AQ83" s="1"/>
      <c r="AR83" s="1"/>
      <c r="AS83" s="1"/>
      <c r="AT83" s="1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16.5" x14ac:dyDescent="0.25">
      <c r="A84" s="1453"/>
      <c r="B84" s="1454"/>
      <c r="C84" s="1436"/>
      <c r="D84" s="55" t="s">
        <v>41</v>
      </c>
      <c r="E84" s="61"/>
      <c r="F84" s="62" t="s">
        <v>38</v>
      </c>
      <c r="G84" s="63"/>
      <c r="H84" s="64"/>
      <c r="I84" s="65">
        <v>36.700000000000003</v>
      </c>
      <c r="J84" s="66"/>
      <c r="K84" s="64"/>
      <c r="L84" s="65">
        <v>36.700000000000003</v>
      </c>
      <c r="M84" s="66"/>
      <c r="N84" s="64"/>
      <c r="O84" s="65">
        <v>36.700000000000003</v>
      </c>
      <c r="P84" s="66"/>
      <c r="Q84" s="64"/>
      <c r="R84" s="65">
        <v>36.700000000000003</v>
      </c>
      <c r="S84" s="66"/>
      <c r="T84" s="64"/>
      <c r="U84" s="65">
        <v>36.700000000000003</v>
      </c>
      <c r="V84" s="6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1"/>
      <c r="AP84" s="1"/>
      <c r="AQ84" s="1"/>
      <c r="AR84" s="1"/>
      <c r="AS84" s="1"/>
      <c r="AT84" s="1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17.25" thickBot="1" x14ac:dyDescent="0.3">
      <c r="A85" s="1453"/>
      <c r="B85" s="1454"/>
      <c r="C85" s="1436"/>
      <c r="D85" s="55"/>
      <c r="E85" s="61"/>
      <c r="F85" s="42" t="s">
        <v>39</v>
      </c>
      <c r="G85" s="78"/>
      <c r="H85" s="68"/>
      <c r="I85" s="69">
        <v>10.5</v>
      </c>
      <c r="J85" s="70"/>
      <c r="K85" s="68"/>
      <c r="L85" s="69">
        <v>10.5</v>
      </c>
      <c r="M85" s="70"/>
      <c r="N85" s="68"/>
      <c r="O85" s="69">
        <v>10.5</v>
      </c>
      <c r="P85" s="70"/>
      <c r="Q85" s="68"/>
      <c r="R85" s="69">
        <v>10.5</v>
      </c>
      <c r="S85" s="70"/>
      <c r="T85" s="68"/>
      <c r="U85" s="69">
        <v>10.5</v>
      </c>
      <c r="V85" s="7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1"/>
      <c r="AP85" s="1"/>
      <c r="AQ85" s="1"/>
      <c r="AR85" s="1"/>
      <c r="AS85" s="1"/>
      <c r="AT85" s="1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ht="17.25" thickBot="1" x14ac:dyDescent="0.3">
      <c r="A86" s="1455"/>
      <c r="B86" s="1456"/>
      <c r="C86" s="1437"/>
      <c r="D86" s="46" t="s">
        <v>43</v>
      </c>
      <c r="E86" s="47"/>
      <c r="F86" s="47"/>
      <c r="G86" s="48"/>
      <c r="H86" s="72"/>
      <c r="I86" s="53"/>
      <c r="J86" s="54"/>
      <c r="K86" s="72"/>
      <c r="L86" s="53"/>
      <c r="M86" s="54"/>
      <c r="N86" s="72"/>
      <c r="O86" s="53"/>
      <c r="P86" s="54"/>
      <c r="Q86" s="72"/>
      <c r="R86" s="53"/>
      <c r="S86" s="54"/>
      <c r="T86" s="72"/>
      <c r="U86" s="53"/>
      <c r="V86" s="54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1"/>
      <c r="AP86" s="1"/>
      <c r="AQ86" s="1"/>
      <c r="AR86" s="1"/>
      <c r="AS86" s="1"/>
      <c r="AT86" s="1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ht="16.5" x14ac:dyDescent="0.25">
      <c r="A87" s="56"/>
      <c r="B87" s="73"/>
      <c r="C87" s="73"/>
      <c r="D87" s="56"/>
      <c r="E87" s="73"/>
      <c r="F87" s="79" t="s">
        <v>36</v>
      </c>
      <c r="G87" s="77"/>
      <c r="H87" s="33">
        <f t="shared" ref="H87:V89" si="4">H71+H79</f>
        <v>8.0000000000000002E-3</v>
      </c>
      <c r="I87" s="34">
        <f t="shared" si="4"/>
        <v>8.0000000000000002E-3</v>
      </c>
      <c r="J87" s="35">
        <f t="shared" si="4"/>
        <v>8.0000000000000002E-3</v>
      </c>
      <c r="K87" s="33">
        <f t="shared" si="4"/>
        <v>8.0000000000000002E-3</v>
      </c>
      <c r="L87" s="34">
        <f t="shared" si="4"/>
        <v>8.0000000000000002E-3</v>
      </c>
      <c r="M87" s="35">
        <f t="shared" si="4"/>
        <v>8.0000000000000002E-3</v>
      </c>
      <c r="N87" s="33">
        <f t="shared" si="4"/>
        <v>8.0000000000000002E-3</v>
      </c>
      <c r="O87" s="34">
        <f t="shared" si="4"/>
        <v>8.0000000000000002E-3</v>
      </c>
      <c r="P87" s="35">
        <f t="shared" si="4"/>
        <v>8.0000000000000002E-3</v>
      </c>
      <c r="Q87" s="33">
        <f t="shared" si="4"/>
        <v>8.0000000000000002E-3</v>
      </c>
      <c r="R87" s="34">
        <f t="shared" si="4"/>
        <v>8.0000000000000002E-3</v>
      </c>
      <c r="S87" s="35">
        <f t="shared" si="4"/>
        <v>8.0000000000000002E-3</v>
      </c>
      <c r="T87" s="33">
        <f t="shared" si="4"/>
        <v>8.0000000000000002E-3</v>
      </c>
      <c r="U87" s="34">
        <f t="shared" si="4"/>
        <v>8.0000000000000002E-3</v>
      </c>
      <c r="V87" s="35">
        <f t="shared" si="4"/>
        <v>8.0000000000000002E-3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1"/>
      <c r="AP87" s="1"/>
      <c r="AQ87" s="1"/>
      <c r="AR87" s="1"/>
      <c r="AS87" s="1"/>
      <c r="AT87" s="1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ht="16.5" x14ac:dyDescent="0.25">
      <c r="A88" s="55"/>
      <c r="B88" s="9"/>
      <c r="C88" s="9"/>
      <c r="D88" s="55"/>
      <c r="E88" s="9"/>
      <c r="F88" s="62" t="s">
        <v>38</v>
      </c>
      <c r="G88" s="80"/>
      <c r="H88" s="39">
        <f t="shared" si="4"/>
        <v>8.0000000000000002E-3</v>
      </c>
      <c r="I88" s="40">
        <f t="shared" si="4"/>
        <v>8.0000000000000002E-3</v>
      </c>
      <c r="J88" s="41">
        <f t="shared" si="4"/>
        <v>8.0000000000000002E-3</v>
      </c>
      <c r="K88" s="39">
        <f t="shared" si="4"/>
        <v>8.0000000000000002E-3</v>
      </c>
      <c r="L88" s="40">
        <f t="shared" si="4"/>
        <v>8.0000000000000002E-3</v>
      </c>
      <c r="M88" s="41">
        <f t="shared" si="4"/>
        <v>8.0000000000000002E-3</v>
      </c>
      <c r="N88" s="39">
        <f t="shared" si="4"/>
        <v>8.0000000000000002E-3</v>
      </c>
      <c r="O88" s="40">
        <f t="shared" si="4"/>
        <v>8.0000000000000002E-3</v>
      </c>
      <c r="P88" s="41">
        <f t="shared" si="4"/>
        <v>8.0000000000000002E-3</v>
      </c>
      <c r="Q88" s="39">
        <f t="shared" si="4"/>
        <v>8.0000000000000002E-3</v>
      </c>
      <c r="R88" s="40">
        <f t="shared" si="4"/>
        <v>8.0000000000000002E-3</v>
      </c>
      <c r="S88" s="41">
        <f t="shared" si="4"/>
        <v>8.0000000000000002E-3</v>
      </c>
      <c r="T88" s="39">
        <f t="shared" si="4"/>
        <v>8.0000000000000002E-3</v>
      </c>
      <c r="U88" s="40">
        <f t="shared" si="4"/>
        <v>8.0000000000000002E-3</v>
      </c>
      <c r="V88" s="41">
        <f t="shared" si="4"/>
        <v>8.0000000000000002E-3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1"/>
      <c r="AP88" s="1"/>
      <c r="AQ88" s="1"/>
      <c r="AR88" s="1"/>
      <c r="AS88" s="1"/>
      <c r="AT88" s="1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ht="17.25" thickBot="1" x14ac:dyDescent="0.3">
      <c r="A89" s="55"/>
      <c r="B89" s="9"/>
      <c r="C89" s="9"/>
      <c r="D89" s="55"/>
      <c r="E89" s="9"/>
      <c r="F89" s="42" t="s">
        <v>39</v>
      </c>
      <c r="G89" s="61"/>
      <c r="H89" s="43">
        <f t="shared" si="4"/>
        <v>8.0000000000000002E-3</v>
      </c>
      <c r="I89" s="44">
        <f t="shared" si="4"/>
        <v>8.0000000000000002E-3</v>
      </c>
      <c r="J89" s="45">
        <f t="shared" si="4"/>
        <v>8.0000000000000002E-3</v>
      </c>
      <c r="K89" s="43">
        <f t="shared" si="4"/>
        <v>8.0000000000000002E-3</v>
      </c>
      <c r="L89" s="44">
        <f t="shared" si="4"/>
        <v>8.0000000000000002E-3</v>
      </c>
      <c r="M89" s="45">
        <f t="shared" si="4"/>
        <v>8.0000000000000002E-3</v>
      </c>
      <c r="N89" s="43">
        <f t="shared" si="4"/>
        <v>8.0000000000000002E-3</v>
      </c>
      <c r="O89" s="44">
        <f t="shared" si="4"/>
        <v>8.0000000000000002E-3</v>
      </c>
      <c r="P89" s="45">
        <f t="shared" si="4"/>
        <v>8.0000000000000002E-3</v>
      </c>
      <c r="Q89" s="43">
        <f t="shared" si="4"/>
        <v>8.0000000000000002E-3</v>
      </c>
      <c r="R89" s="44">
        <f t="shared" si="4"/>
        <v>8.0000000000000002E-3</v>
      </c>
      <c r="S89" s="45">
        <f t="shared" si="4"/>
        <v>8.0000000000000002E-3</v>
      </c>
      <c r="T89" s="43">
        <f t="shared" si="4"/>
        <v>8.0000000000000002E-3</v>
      </c>
      <c r="U89" s="44">
        <f t="shared" si="4"/>
        <v>8.0000000000000002E-3</v>
      </c>
      <c r="V89" s="45">
        <f t="shared" si="4"/>
        <v>8.0000000000000002E-3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1"/>
      <c r="AP89" s="1"/>
      <c r="AQ89" s="1"/>
      <c r="AR89" s="1"/>
      <c r="AS89" s="1"/>
      <c r="AT89" s="1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ht="16.5" x14ac:dyDescent="0.25">
      <c r="A90" s="1390" t="s">
        <v>45</v>
      </c>
      <c r="B90" s="1391"/>
      <c r="C90" s="81">
        <v>6.3E-2</v>
      </c>
      <c r="D90" s="1390" t="s">
        <v>37</v>
      </c>
      <c r="E90" s="1391"/>
      <c r="F90" s="82" t="s">
        <v>46</v>
      </c>
      <c r="G90" s="83"/>
      <c r="H90" s="33">
        <v>2</v>
      </c>
      <c r="I90" s="34">
        <v>0.01</v>
      </c>
      <c r="J90" s="35">
        <v>2E-3</v>
      </c>
      <c r="K90" s="33">
        <v>2</v>
      </c>
      <c r="L90" s="34">
        <v>0.01</v>
      </c>
      <c r="M90" s="35">
        <v>2E-3</v>
      </c>
      <c r="N90" s="33">
        <v>2</v>
      </c>
      <c r="O90" s="34">
        <v>0.01</v>
      </c>
      <c r="P90" s="35">
        <v>2E-3</v>
      </c>
      <c r="Q90" s="33">
        <v>2</v>
      </c>
      <c r="R90" s="34">
        <v>0.01</v>
      </c>
      <c r="S90" s="35">
        <v>2E-3</v>
      </c>
      <c r="T90" s="33">
        <v>2</v>
      </c>
      <c r="U90" s="34">
        <v>0.01</v>
      </c>
      <c r="V90" s="35">
        <v>2E-3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1"/>
      <c r="AP90" s="1"/>
      <c r="AQ90" s="1"/>
      <c r="AR90" s="1"/>
      <c r="AS90" s="1"/>
      <c r="AT90" s="1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ht="17.25" thickBot="1" x14ac:dyDescent="0.3">
      <c r="A91" s="1392" t="s">
        <v>47</v>
      </c>
      <c r="B91" s="1393"/>
      <c r="C91" s="84">
        <v>6.3E-2</v>
      </c>
      <c r="D91" s="1392" t="s">
        <v>37</v>
      </c>
      <c r="E91" s="1393"/>
      <c r="F91" s="85" t="s">
        <v>46</v>
      </c>
      <c r="G91" s="86"/>
      <c r="H91" s="43">
        <v>20</v>
      </c>
      <c r="I91" s="44">
        <v>4.0000000000000001E-3</v>
      </c>
      <c r="J91" s="45">
        <v>0.02</v>
      </c>
      <c r="K91" s="43">
        <v>20</v>
      </c>
      <c r="L91" s="44">
        <v>4.0000000000000001E-3</v>
      </c>
      <c r="M91" s="45">
        <v>0.02</v>
      </c>
      <c r="N91" s="43">
        <v>20</v>
      </c>
      <c r="O91" s="44">
        <v>4.0000000000000001E-3</v>
      </c>
      <c r="P91" s="45">
        <v>0.02</v>
      </c>
      <c r="Q91" s="43">
        <v>20</v>
      </c>
      <c r="R91" s="44">
        <v>4.0000000000000001E-3</v>
      </c>
      <c r="S91" s="45">
        <v>0.02</v>
      </c>
      <c r="T91" s="43">
        <v>20</v>
      </c>
      <c r="U91" s="44">
        <v>4.0000000000000001E-3</v>
      </c>
      <c r="V91" s="45">
        <v>0.02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1"/>
      <c r="AP91" s="1"/>
      <c r="AQ91" s="1"/>
      <c r="AR91" s="1"/>
      <c r="AS91" s="1"/>
      <c r="AT91" s="1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ht="16.5" x14ac:dyDescent="0.25">
      <c r="A92" s="90"/>
      <c r="B92" s="9"/>
      <c r="C92" s="91"/>
      <c r="D92" s="92"/>
      <c r="E92" s="1444"/>
      <c r="F92" s="1444"/>
      <c r="G92" s="93"/>
      <c r="H92" s="96"/>
      <c r="I92" s="95"/>
      <c r="J92" s="95"/>
      <c r="K92" s="96"/>
      <c r="L92" s="95"/>
      <c r="M92" s="95"/>
      <c r="N92" s="96"/>
      <c r="O92" s="95"/>
      <c r="P92" s="95"/>
      <c r="Q92" s="96"/>
      <c r="R92" s="95"/>
      <c r="S92" s="95"/>
      <c r="T92" s="96"/>
      <c r="U92" s="95"/>
      <c r="V92" s="97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1"/>
      <c r="AP92" s="1"/>
      <c r="AQ92" s="1"/>
      <c r="AR92" s="1"/>
      <c r="AS92" s="1"/>
      <c r="AT92" s="1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ht="16.5" x14ac:dyDescent="0.25">
      <c r="A93" s="90" t="s">
        <v>48</v>
      </c>
      <c r="B93" s="9"/>
      <c r="C93" s="91">
        <f>(AV25+AY25+BB25+BE25)/SQRT((AV25+AY25+BB25+BE25)^2+(AW25+AZ25+BC25+BF25)^2)</f>
        <v>0.70710678118654757</v>
      </c>
      <c r="D93" s="90" t="s">
        <v>49</v>
      </c>
      <c r="E93" s="1445">
        <f>(AW25+AZ25+BC25+BF25)/(AV25+AY25+BB25+BE25)</f>
        <v>1</v>
      </c>
      <c r="F93" s="1445"/>
      <c r="G93" s="61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100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1"/>
      <c r="AP93" s="1"/>
      <c r="AQ93" s="1"/>
      <c r="AR93" s="1"/>
      <c r="AS93" s="1"/>
      <c r="AT93" s="1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ht="17.25" thickBot="1" x14ac:dyDescent="0.3">
      <c r="A94" s="101" t="s">
        <v>50</v>
      </c>
      <c r="B94" s="102"/>
      <c r="C94" s="103">
        <f>(AV26+AY26+BB26+BE26)/SQRT((AV26+AY26+BB26+BE26)^2+(AW26+AZ26+BC26+BF26)^2)</f>
        <v>0.70710678118654757</v>
      </c>
      <c r="D94" s="101" t="s">
        <v>51</v>
      </c>
      <c r="E94" s="1446">
        <f>(AW26+AZ26+BC26+BF26)/(AV26+AY26+BB26+BE26)</f>
        <v>1</v>
      </c>
      <c r="F94" s="1446"/>
      <c r="G94" s="10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1"/>
      <c r="AP94" s="1"/>
      <c r="AQ94" s="1"/>
      <c r="AR94" s="1"/>
      <c r="AS94" s="1"/>
      <c r="AT94" s="1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17.25" thickBot="1" x14ac:dyDescent="0.3">
      <c r="A95" s="90"/>
      <c r="B95" s="9"/>
      <c r="C95" s="108"/>
      <c r="D95" s="13"/>
      <c r="E95" s="71"/>
      <c r="F95" s="71"/>
      <c r="G95" s="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1"/>
      <c r="AP95" s="1"/>
      <c r="AQ95" s="1"/>
      <c r="AR95" s="1"/>
      <c r="AS95" s="1"/>
      <c r="AT95" s="1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ht="16.5" x14ac:dyDescent="0.25">
      <c r="A96" s="1447" t="s">
        <v>52</v>
      </c>
      <c r="B96" s="1448"/>
      <c r="C96" s="1448"/>
      <c r="D96" s="1448"/>
      <c r="E96" s="1448"/>
      <c r="F96" s="1448"/>
      <c r="G96" s="1448"/>
      <c r="H96" s="1381" t="s">
        <v>89</v>
      </c>
      <c r="I96" s="1382"/>
      <c r="J96" s="1382"/>
      <c r="K96" s="1381" t="s">
        <v>90</v>
      </c>
      <c r="L96" s="1382"/>
      <c r="M96" s="1382"/>
      <c r="N96" s="1381" t="s">
        <v>91</v>
      </c>
      <c r="O96" s="1382"/>
      <c r="P96" s="1382"/>
      <c r="Q96" s="1381" t="s">
        <v>92</v>
      </c>
      <c r="R96" s="1382"/>
      <c r="S96" s="1382"/>
      <c r="T96" s="1381" t="s">
        <v>93</v>
      </c>
      <c r="U96" s="1382"/>
      <c r="V96" s="1385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1"/>
      <c r="AP96" s="1"/>
      <c r="AQ96" s="1"/>
      <c r="AR96" s="1"/>
      <c r="AS96" s="1"/>
      <c r="AT96" s="1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ht="17.25" thickBot="1" x14ac:dyDescent="0.3">
      <c r="A97" s="1449"/>
      <c r="B97" s="1450"/>
      <c r="C97" s="1450"/>
      <c r="D97" s="1450"/>
      <c r="E97" s="1450"/>
      <c r="F97" s="1450"/>
      <c r="G97" s="1450"/>
      <c r="H97" s="1383"/>
      <c r="I97" s="1384"/>
      <c r="J97" s="1384"/>
      <c r="K97" s="1383"/>
      <c r="L97" s="1384"/>
      <c r="M97" s="1384"/>
      <c r="N97" s="1383"/>
      <c r="O97" s="1384"/>
      <c r="P97" s="1384"/>
      <c r="Q97" s="1383"/>
      <c r="R97" s="1384"/>
      <c r="S97" s="1384"/>
      <c r="T97" s="1383"/>
      <c r="U97" s="1384"/>
      <c r="V97" s="138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1"/>
      <c r="AP97" s="1"/>
      <c r="AQ97" s="1"/>
      <c r="AR97" s="1"/>
      <c r="AS97" s="1"/>
      <c r="AT97" s="1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ht="16.5" x14ac:dyDescent="0.25">
      <c r="A98" s="109">
        <v>1</v>
      </c>
      <c r="B98" s="110" t="s">
        <v>53</v>
      </c>
      <c r="C98" s="111"/>
      <c r="D98" s="112"/>
      <c r="E98" s="113"/>
      <c r="F98" s="114"/>
      <c r="G98" s="115">
        <v>0.3</v>
      </c>
      <c r="H98" s="116">
        <v>4.0000000000000001E-3</v>
      </c>
      <c r="I98" s="117">
        <v>4.0000000000000001E-3</v>
      </c>
      <c r="J98" s="118">
        <v>4.0000000000000001E-3</v>
      </c>
      <c r="K98" s="116">
        <v>4.0000000000000001E-3</v>
      </c>
      <c r="L98" s="117">
        <v>4.0000000000000001E-3</v>
      </c>
      <c r="M98" s="118">
        <v>4.0000000000000001E-3</v>
      </c>
      <c r="N98" s="116">
        <v>4.0000000000000001E-3</v>
      </c>
      <c r="O98" s="117">
        <v>4.0000000000000001E-3</v>
      </c>
      <c r="P98" s="118">
        <v>4.0000000000000001E-3</v>
      </c>
      <c r="Q98" s="116">
        <v>4.0000000000000001E-3</v>
      </c>
      <c r="R98" s="117">
        <v>4.0000000000000001E-3</v>
      </c>
      <c r="S98" s="118">
        <v>4.0000000000000001E-3</v>
      </c>
      <c r="T98" s="116">
        <v>4.0000000000000001E-3</v>
      </c>
      <c r="U98" s="117">
        <v>4.0000000000000001E-3</v>
      </c>
      <c r="V98" s="118">
        <v>4.0000000000000001E-3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1"/>
      <c r="AP98" s="1"/>
      <c r="AQ98" s="1"/>
      <c r="AR98" s="1"/>
      <c r="AS98" s="1"/>
      <c r="AT98" s="1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ht="16.5" x14ac:dyDescent="0.25">
      <c r="A99" s="119">
        <v>2</v>
      </c>
      <c r="B99" s="120" t="s">
        <v>54</v>
      </c>
      <c r="C99" s="121"/>
      <c r="D99" s="122"/>
      <c r="E99" s="123"/>
      <c r="F99" s="124"/>
      <c r="G99" s="125">
        <v>0.3</v>
      </c>
      <c r="H99" s="126">
        <v>4.0000000000000001E-3</v>
      </c>
      <c r="I99" s="127">
        <v>4.0000000000000001E-3</v>
      </c>
      <c r="J99" s="128">
        <v>4.0000000000000001E-3</v>
      </c>
      <c r="K99" s="126">
        <v>4.0000000000000001E-3</v>
      </c>
      <c r="L99" s="127">
        <v>4.0000000000000001E-3</v>
      </c>
      <c r="M99" s="128">
        <v>4.0000000000000001E-3</v>
      </c>
      <c r="N99" s="126">
        <v>4.0000000000000001E-3</v>
      </c>
      <c r="O99" s="127">
        <v>4.0000000000000001E-3</v>
      </c>
      <c r="P99" s="128">
        <v>4.0000000000000001E-3</v>
      </c>
      <c r="Q99" s="126">
        <v>4.0000000000000001E-3</v>
      </c>
      <c r="R99" s="127">
        <v>4.0000000000000001E-3</v>
      </c>
      <c r="S99" s="128">
        <v>4.0000000000000001E-3</v>
      </c>
      <c r="T99" s="126">
        <v>4.0000000000000001E-3</v>
      </c>
      <c r="U99" s="127">
        <v>4.0000000000000001E-3</v>
      </c>
      <c r="V99" s="128">
        <v>4.0000000000000001E-3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1"/>
      <c r="AP99" s="1"/>
      <c r="AQ99" s="1"/>
      <c r="AR99" s="1"/>
      <c r="AS99" s="1"/>
      <c r="AT99" s="1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16.5" x14ac:dyDescent="0.25">
      <c r="A100" s="119">
        <v>3</v>
      </c>
      <c r="B100" s="129" t="s">
        <v>55</v>
      </c>
      <c r="C100" s="121"/>
      <c r="D100" s="122"/>
      <c r="E100" s="123"/>
      <c r="F100" s="124"/>
      <c r="G100" s="125">
        <v>0.3</v>
      </c>
      <c r="H100" s="126">
        <v>4.0000000000000001E-3</v>
      </c>
      <c r="I100" s="127">
        <v>4.0000000000000001E-3</v>
      </c>
      <c r="J100" s="128">
        <v>4.0000000000000001E-3</v>
      </c>
      <c r="K100" s="126">
        <v>4.0000000000000001E-3</v>
      </c>
      <c r="L100" s="127">
        <v>4.0000000000000001E-3</v>
      </c>
      <c r="M100" s="128">
        <v>4.0000000000000001E-3</v>
      </c>
      <c r="N100" s="126">
        <v>4.0000000000000001E-3</v>
      </c>
      <c r="O100" s="127">
        <v>4.0000000000000001E-3</v>
      </c>
      <c r="P100" s="128">
        <v>4.0000000000000001E-3</v>
      </c>
      <c r="Q100" s="126">
        <v>4.0000000000000001E-3</v>
      </c>
      <c r="R100" s="127">
        <v>4.0000000000000001E-3</v>
      </c>
      <c r="S100" s="128">
        <v>4.0000000000000001E-3</v>
      </c>
      <c r="T100" s="126">
        <v>4.0000000000000001E-3</v>
      </c>
      <c r="U100" s="127">
        <v>4.0000000000000001E-3</v>
      </c>
      <c r="V100" s="128">
        <v>4.0000000000000001E-3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1"/>
      <c r="AP100" s="1"/>
      <c r="AQ100" s="1"/>
      <c r="AR100" s="1"/>
      <c r="AS100" s="1"/>
      <c r="AT100" s="1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ht="16.5" x14ac:dyDescent="0.25">
      <c r="A101" s="62">
        <v>4</v>
      </c>
      <c r="B101" s="129" t="s">
        <v>56</v>
      </c>
      <c r="C101" s="121"/>
      <c r="D101" s="122"/>
      <c r="E101" s="123"/>
      <c r="F101" s="124"/>
      <c r="G101" s="125">
        <v>0.3</v>
      </c>
      <c r="H101" s="126">
        <v>4.0000000000000001E-3</v>
      </c>
      <c r="I101" s="127">
        <v>4.0000000000000001E-3</v>
      </c>
      <c r="J101" s="128">
        <v>4.0000000000000001E-3</v>
      </c>
      <c r="K101" s="126">
        <v>4.0000000000000001E-3</v>
      </c>
      <c r="L101" s="127">
        <v>4.0000000000000001E-3</v>
      </c>
      <c r="M101" s="128">
        <v>4.0000000000000001E-3</v>
      </c>
      <c r="N101" s="126">
        <v>4.0000000000000001E-3</v>
      </c>
      <c r="O101" s="127">
        <v>4.0000000000000001E-3</v>
      </c>
      <c r="P101" s="128">
        <v>4.0000000000000001E-3</v>
      </c>
      <c r="Q101" s="126">
        <v>4.0000000000000001E-3</v>
      </c>
      <c r="R101" s="127">
        <v>4.0000000000000001E-3</v>
      </c>
      <c r="S101" s="128">
        <v>4.0000000000000001E-3</v>
      </c>
      <c r="T101" s="126">
        <v>4.0000000000000001E-3</v>
      </c>
      <c r="U101" s="127">
        <v>4.0000000000000001E-3</v>
      </c>
      <c r="V101" s="128">
        <v>4.0000000000000001E-3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1"/>
      <c r="AP101" s="1"/>
      <c r="AQ101" s="1"/>
      <c r="AR101" s="1"/>
      <c r="AS101" s="1"/>
      <c r="AT101" s="1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ht="16.5" x14ac:dyDescent="0.25">
      <c r="A102" s="62">
        <v>5</v>
      </c>
      <c r="B102" s="130" t="s">
        <v>57</v>
      </c>
      <c r="C102" s="121"/>
      <c r="D102" s="122"/>
      <c r="E102" s="123"/>
      <c r="F102" s="124"/>
      <c r="G102" s="125">
        <v>0.3</v>
      </c>
      <c r="H102" s="126">
        <v>4.0000000000000001E-3</v>
      </c>
      <c r="I102" s="127">
        <v>4.0000000000000001E-3</v>
      </c>
      <c r="J102" s="128">
        <v>4.0000000000000001E-3</v>
      </c>
      <c r="K102" s="126">
        <v>4.0000000000000001E-3</v>
      </c>
      <c r="L102" s="127">
        <v>4.0000000000000001E-3</v>
      </c>
      <c r="M102" s="128">
        <v>4.0000000000000001E-3</v>
      </c>
      <c r="N102" s="126">
        <v>4.0000000000000001E-3</v>
      </c>
      <c r="O102" s="127">
        <v>4.0000000000000001E-3</v>
      </c>
      <c r="P102" s="128">
        <v>4.0000000000000001E-3</v>
      </c>
      <c r="Q102" s="126">
        <v>4.0000000000000001E-3</v>
      </c>
      <c r="R102" s="127">
        <v>4.0000000000000001E-3</v>
      </c>
      <c r="S102" s="128">
        <v>4.0000000000000001E-3</v>
      </c>
      <c r="T102" s="126">
        <v>4.0000000000000001E-3</v>
      </c>
      <c r="U102" s="127">
        <v>4.0000000000000001E-3</v>
      </c>
      <c r="V102" s="128">
        <v>4.0000000000000001E-3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1"/>
      <c r="AP102" s="1"/>
      <c r="AQ102" s="1"/>
      <c r="AR102" s="1"/>
      <c r="AS102" s="1"/>
      <c r="AT102" s="1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ht="17.25" thickBot="1" x14ac:dyDescent="0.3">
      <c r="A103" s="131">
        <v>6</v>
      </c>
      <c r="B103" s="132" t="s">
        <v>58</v>
      </c>
      <c r="C103" s="133"/>
      <c r="D103" s="134"/>
      <c r="E103" s="135"/>
      <c r="F103" s="136"/>
      <c r="G103" s="137">
        <v>0.3</v>
      </c>
      <c r="H103" s="138">
        <v>4.0000000000000001E-3</v>
      </c>
      <c r="I103" s="139">
        <v>4.0000000000000001E-3</v>
      </c>
      <c r="J103" s="140">
        <v>4.0000000000000001E-3</v>
      </c>
      <c r="K103" s="138">
        <v>4.0000000000000001E-3</v>
      </c>
      <c r="L103" s="139">
        <v>4.0000000000000001E-3</v>
      </c>
      <c r="M103" s="140">
        <v>4.0000000000000001E-3</v>
      </c>
      <c r="N103" s="138">
        <v>4.0000000000000001E-3</v>
      </c>
      <c r="O103" s="139">
        <v>4.0000000000000001E-3</v>
      </c>
      <c r="P103" s="140">
        <v>4.0000000000000001E-3</v>
      </c>
      <c r="Q103" s="138">
        <v>4.0000000000000001E-3</v>
      </c>
      <c r="R103" s="139">
        <v>4.0000000000000001E-3</v>
      </c>
      <c r="S103" s="140">
        <v>4.0000000000000001E-3</v>
      </c>
      <c r="T103" s="138">
        <v>4.0000000000000001E-3</v>
      </c>
      <c r="U103" s="139">
        <v>4.0000000000000001E-3</v>
      </c>
      <c r="V103" s="140">
        <v>4.0000000000000001E-3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1"/>
      <c r="AP103" s="1"/>
      <c r="AQ103" s="1"/>
      <c r="AR103" s="1"/>
      <c r="AS103" s="1"/>
      <c r="AT103" s="1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ht="16.5" x14ac:dyDescent="0.25">
      <c r="A104" s="141" t="s">
        <v>59</v>
      </c>
      <c r="B104" s="57"/>
      <c r="C104" s="142"/>
      <c r="D104" s="143"/>
      <c r="E104" s="144"/>
      <c r="F104" s="143"/>
      <c r="G104" s="145"/>
      <c r="H104" s="149">
        <f t="shared" ref="H104:V105" si="5">H98+H100+H102</f>
        <v>1.2E-2</v>
      </c>
      <c r="I104" s="150">
        <f t="shared" si="5"/>
        <v>1.2E-2</v>
      </c>
      <c r="J104" s="151">
        <f t="shared" si="5"/>
        <v>1.2E-2</v>
      </c>
      <c r="K104" s="149">
        <f t="shared" si="5"/>
        <v>1.2E-2</v>
      </c>
      <c r="L104" s="150">
        <f t="shared" si="5"/>
        <v>1.2E-2</v>
      </c>
      <c r="M104" s="151">
        <f t="shared" si="5"/>
        <v>1.2E-2</v>
      </c>
      <c r="N104" s="149">
        <f t="shared" si="5"/>
        <v>1.2E-2</v>
      </c>
      <c r="O104" s="150">
        <f t="shared" si="5"/>
        <v>1.2E-2</v>
      </c>
      <c r="P104" s="151">
        <f t="shared" si="5"/>
        <v>1.2E-2</v>
      </c>
      <c r="Q104" s="149">
        <f t="shared" si="5"/>
        <v>1.2E-2</v>
      </c>
      <c r="R104" s="150">
        <f t="shared" si="5"/>
        <v>1.2E-2</v>
      </c>
      <c r="S104" s="151">
        <f t="shared" si="5"/>
        <v>1.2E-2</v>
      </c>
      <c r="T104" s="149">
        <f t="shared" si="5"/>
        <v>1.2E-2</v>
      </c>
      <c r="U104" s="150">
        <f t="shared" si="5"/>
        <v>1.2E-2</v>
      </c>
      <c r="V104" s="151">
        <f t="shared" si="5"/>
        <v>1.2E-2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1"/>
      <c r="AP104" s="1"/>
      <c r="AQ104" s="1"/>
      <c r="AR104" s="1"/>
      <c r="AS104" s="1"/>
      <c r="AT104" s="1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ht="17.25" thickBot="1" x14ac:dyDescent="0.3">
      <c r="A105" s="152" t="s">
        <v>60</v>
      </c>
      <c r="B105" s="153"/>
      <c r="C105" s="154"/>
      <c r="D105" s="155"/>
      <c r="E105" s="156"/>
      <c r="F105" s="157"/>
      <c r="G105" s="158"/>
      <c r="H105" s="159">
        <f t="shared" si="5"/>
        <v>1.2E-2</v>
      </c>
      <c r="I105" s="160">
        <f t="shared" si="5"/>
        <v>1.2E-2</v>
      </c>
      <c r="J105" s="161">
        <f t="shared" si="5"/>
        <v>1.2E-2</v>
      </c>
      <c r="K105" s="159">
        <f t="shared" si="5"/>
        <v>1.2E-2</v>
      </c>
      <c r="L105" s="160">
        <f t="shared" si="5"/>
        <v>1.2E-2</v>
      </c>
      <c r="M105" s="161">
        <f t="shared" si="5"/>
        <v>1.2E-2</v>
      </c>
      <c r="N105" s="159">
        <f t="shared" si="5"/>
        <v>1.2E-2</v>
      </c>
      <c r="O105" s="160">
        <f t="shared" si="5"/>
        <v>1.2E-2</v>
      </c>
      <c r="P105" s="161">
        <f t="shared" si="5"/>
        <v>1.2E-2</v>
      </c>
      <c r="Q105" s="159">
        <f t="shared" si="5"/>
        <v>1.2E-2</v>
      </c>
      <c r="R105" s="160">
        <f t="shared" si="5"/>
        <v>1.2E-2</v>
      </c>
      <c r="S105" s="161">
        <f t="shared" si="5"/>
        <v>1.2E-2</v>
      </c>
      <c r="T105" s="159">
        <f t="shared" si="5"/>
        <v>1.2E-2</v>
      </c>
      <c r="U105" s="160">
        <f t="shared" si="5"/>
        <v>1.2E-2</v>
      </c>
      <c r="V105" s="161">
        <f t="shared" si="5"/>
        <v>1.2E-2</v>
      </c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1"/>
      <c r="AP105" s="1"/>
      <c r="AQ105" s="1"/>
      <c r="AR105" s="1"/>
      <c r="AS105" s="1"/>
      <c r="AT105" s="1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ht="17.25" thickBot="1" x14ac:dyDescent="0.3">
      <c r="A106" s="162" t="s">
        <v>61</v>
      </c>
      <c r="B106" s="47"/>
      <c r="C106" s="163"/>
      <c r="D106" s="164"/>
      <c r="E106" s="165"/>
      <c r="F106" s="164"/>
      <c r="G106" s="166"/>
      <c r="H106" s="167">
        <f t="shared" ref="H106:V106" si="6">H104+H105</f>
        <v>2.4E-2</v>
      </c>
      <c r="I106" s="168">
        <f t="shared" si="6"/>
        <v>2.4E-2</v>
      </c>
      <c r="J106" s="169">
        <f t="shared" si="6"/>
        <v>2.4E-2</v>
      </c>
      <c r="K106" s="167">
        <f t="shared" si="6"/>
        <v>2.4E-2</v>
      </c>
      <c r="L106" s="168">
        <f t="shared" si="6"/>
        <v>2.4E-2</v>
      </c>
      <c r="M106" s="169">
        <f t="shared" si="6"/>
        <v>2.4E-2</v>
      </c>
      <c r="N106" s="167">
        <f t="shared" si="6"/>
        <v>2.4E-2</v>
      </c>
      <c r="O106" s="168">
        <f t="shared" si="6"/>
        <v>2.4E-2</v>
      </c>
      <c r="P106" s="169">
        <f t="shared" si="6"/>
        <v>2.4E-2</v>
      </c>
      <c r="Q106" s="167">
        <f t="shared" si="6"/>
        <v>2.4E-2</v>
      </c>
      <c r="R106" s="168">
        <f t="shared" si="6"/>
        <v>2.4E-2</v>
      </c>
      <c r="S106" s="169">
        <f t="shared" si="6"/>
        <v>2.4E-2</v>
      </c>
      <c r="T106" s="167">
        <f t="shared" si="6"/>
        <v>2.4E-2</v>
      </c>
      <c r="U106" s="168">
        <f t="shared" si="6"/>
        <v>2.4E-2</v>
      </c>
      <c r="V106" s="169">
        <f t="shared" si="6"/>
        <v>2.4E-2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1"/>
      <c r="AP106" s="1"/>
      <c r="AQ106" s="1"/>
      <c r="AR106" s="1"/>
      <c r="AS106" s="1"/>
      <c r="AT106" s="1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ht="16.5" x14ac:dyDescent="0.25">
      <c r="A107" s="170" t="s">
        <v>62</v>
      </c>
      <c r="B107" s="171"/>
      <c r="C107" s="171"/>
      <c r="D107" s="99"/>
      <c r="E107" s="172"/>
      <c r="F107" s="99"/>
      <c r="G107" s="172"/>
      <c r="H107" s="173"/>
      <c r="I107" s="99"/>
      <c r="J107" s="99"/>
      <c r="K107" s="173"/>
      <c r="L107" s="99"/>
      <c r="M107" s="99"/>
      <c r="N107" s="173"/>
      <c r="O107" s="99"/>
      <c r="P107" s="99"/>
      <c r="Q107" s="173"/>
      <c r="R107" s="99"/>
      <c r="S107" s="99"/>
      <c r="T107" s="173"/>
      <c r="U107" s="99"/>
      <c r="V107" s="99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"/>
      <c r="AP107" s="1"/>
      <c r="AQ107" s="1"/>
      <c r="AR107" s="1"/>
      <c r="AS107" s="1"/>
      <c r="AT107" s="1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ht="17.25" thickBot="1" x14ac:dyDescent="0.3">
      <c r="A108" s="55"/>
      <c r="B108" s="174" t="s">
        <v>63</v>
      </c>
      <c r="C108" s="175"/>
      <c r="D108" s="176" t="s">
        <v>64</v>
      </c>
      <c r="E108" s="177"/>
      <c r="F108" s="176" t="s">
        <v>65</v>
      </c>
      <c r="G108" s="177"/>
      <c r="H108" s="173"/>
      <c r="I108" s="99"/>
      <c r="J108" s="99"/>
      <c r="K108" s="173"/>
      <c r="L108" s="99"/>
      <c r="M108" s="99"/>
      <c r="N108" s="173"/>
      <c r="O108" s="99"/>
      <c r="P108" s="99"/>
      <c r="Q108" s="173"/>
      <c r="R108" s="99"/>
      <c r="S108" s="99"/>
      <c r="T108" s="173"/>
      <c r="U108" s="99"/>
      <c r="V108" s="99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1"/>
      <c r="AP108" s="1"/>
      <c r="AQ108" s="1"/>
      <c r="AR108" s="1"/>
      <c r="AS108" s="1"/>
      <c r="AT108" s="1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ht="16.5" x14ac:dyDescent="0.25">
      <c r="A109" s="178">
        <v>1</v>
      </c>
      <c r="B109" s="179"/>
      <c r="C109" s="142"/>
      <c r="D109" s="180"/>
      <c r="E109" s="181"/>
      <c r="F109" s="182"/>
      <c r="G109" s="183"/>
      <c r="H109" s="184">
        <v>0</v>
      </c>
      <c r="I109" s="185">
        <v>0</v>
      </c>
      <c r="J109" s="186">
        <v>0</v>
      </c>
      <c r="K109" s="184">
        <v>0</v>
      </c>
      <c r="L109" s="185">
        <v>0</v>
      </c>
      <c r="M109" s="186">
        <v>0</v>
      </c>
      <c r="N109" s="184">
        <v>0</v>
      </c>
      <c r="O109" s="185">
        <v>0</v>
      </c>
      <c r="P109" s="186">
        <v>0</v>
      </c>
      <c r="Q109" s="184">
        <v>0</v>
      </c>
      <c r="R109" s="185">
        <v>0</v>
      </c>
      <c r="S109" s="186">
        <v>0</v>
      </c>
      <c r="T109" s="184">
        <v>0</v>
      </c>
      <c r="U109" s="185">
        <v>0</v>
      </c>
      <c r="V109" s="186">
        <v>0</v>
      </c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1"/>
      <c r="AP109" s="1"/>
      <c r="AQ109" s="1"/>
      <c r="AR109" s="1"/>
      <c r="AS109" s="1"/>
      <c r="AT109" s="1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ht="17.25" thickBot="1" x14ac:dyDescent="0.3">
      <c r="A110" s="187">
        <v>2</v>
      </c>
      <c r="B110" s="188"/>
      <c r="C110" s="154"/>
      <c r="D110" s="189"/>
      <c r="E110" s="190"/>
      <c r="F110" s="191"/>
      <c r="G110" s="192"/>
      <c r="H110" s="193">
        <v>0</v>
      </c>
      <c r="I110" s="194">
        <v>0</v>
      </c>
      <c r="J110" s="107">
        <v>0</v>
      </c>
      <c r="K110" s="193">
        <v>0</v>
      </c>
      <c r="L110" s="194">
        <v>0</v>
      </c>
      <c r="M110" s="107">
        <v>0</v>
      </c>
      <c r="N110" s="193">
        <v>0</v>
      </c>
      <c r="O110" s="194">
        <v>0</v>
      </c>
      <c r="P110" s="107">
        <v>0</v>
      </c>
      <c r="Q110" s="193">
        <v>0</v>
      </c>
      <c r="R110" s="194">
        <v>0</v>
      </c>
      <c r="S110" s="107">
        <v>0</v>
      </c>
      <c r="T110" s="193">
        <v>0</v>
      </c>
      <c r="U110" s="194">
        <v>0</v>
      </c>
      <c r="V110" s="107">
        <v>0</v>
      </c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1"/>
      <c r="AP110" s="1"/>
      <c r="AQ110" s="1"/>
      <c r="AR110" s="1"/>
      <c r="AS110" s="1"/>
      <c r="AT110" s="1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ht="16.5" x14ac:dyDescent="0.25">
      <c r="A111" s="195" t="s">
        <v>66</v>
      </c>
      <c r="B111" s="63"/>
      <c r="C111" s="196"/>
      <c r="D111" s="143"/>
      <c r="E111" s="144"/>
      <c r="F111" s="143"/>
      <c r="G111" s="197"/>
      <c r="H111" s="198"/>
      <c r="I111" s="199"/>
      <c r="J111" s="200"/>
      <c r="K111" s="198"/>
      <c r="L111" s="199"/>
      <c r="M111" s="200"/>
      <c r="N111" s="198"/>
      <c r="O111" s="199"/>
      <c r="P111" s="200"/>
      <c r="Q111" s="198"/>
      <c r="R111" s="199"/>
      <c r="S111" s="200"/>
      <c r="T111" s="198"/>
      <c r="U111" s="199"/>
      <c r="V111" s="200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1"/>
      <c r="AP111" s="1"/>
      <c r="AQ111" s="1"/>
      <c r="AR111" s="1"/>
      <c r="AS111" s="1"/>
      <c r="AT111" s="1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ht="17.25" thickBot="1" x14ac:dyDescent="0.3">
      <c r="A112" s="201" t="s">
        <v>67</v>
      </c>
      <c r="B112" s="78"/>
      <c r="C112" s="202"/>
      <c r="D112" s="203"/>
      <c r="E112" s="204"/>
      <c r="F112" s="205"/>
      <c r="G112" s="206"/>
      <c r="H112" s="207"/>
      <c r="I112" s="208"/>
      <c r="J112" s="209"/>
      <c r="K112" s="207"/>
      <c r="L112" s="208"/>
      <c r="M112" s="209"/>
      <c r="N112" s="207"/>
      <c r="O112" s="208"/>
      <c r="P112" s="209"/>
      <c r="Q112" s="207"/>
      <c r="R112" s="208"/>
      <c r="S112" s="209"/>
      <c r="T112" s="207"/>
      <c r="U112" s="208"/>
      <c r="V112" s="209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1"/>
      <c r="AP112" s="1"/>
      <c r="AQ112" s="1"/>
      <c r="AR112" s="1"/>
      <c r="AS112" s="1"/>
      <c r="AT112" s="1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ht="17.25" thickBot="1" x14ac:dyDescent="0.3">
      <c r="A113" s="162" t="s">
        <v>68</v>
      </c>
      <c r="B113" s="47"/>
      <c r="C113" s="163"/>
      <c r="D113" s="164"/>
      <c r="E113" s="165"/>
      <c r="F113" s="164"/>
      <c r="G113" s="210"/>
      <c r="H113" s="211"/>
      <c r="I113" s="212"/>
      <c r="J113" s="213"/>
      <c r="K113" s="211"/>
      <c r="L113" s="212"/>
      <c r="M113" s="213"/>
      <c r="N113" s="211"/>
      <c r="O113" s="212"/>
      <c r="P113" s="213"/>
      <c r="Q113" s="211"/>
      <c r="R113" s="212"/>
      <c r="S113" s="213"/>
      <c r="T113" s="211"/>
      <c r="U113" s="212"/>
      <c r="V113" s="213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1"/>
      <c r="AP113" s="1"/>
      <c r="AQ113" s="1"/>
      <c r="AR113" s="1"/>
      <c r="AS113" s="1"/>
      <c r="AT113" s="1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ht="16.5" x14ac:dyDescent="0.25">
      <c r="A114" s="215"/>
      <c r="B114" s="9"/>
      <c r="C114" s="174"/>
      <c r="D114" s="99"/>
      <c r="E114" s="172"/>
      <c r="F114" s="99"/>
      <c r="G114" s="172"/>
      <c r="H114" s="216"/>
      <c r="I114" s="99"/>
      <c r="J114" s="99"/>
      <c r="K114" s="216"/>
      <c r="L114" s="99"/>
      <c r="M114" s="99"/>
      <c r="N114" s="216"/>
      <c r="O114" s="99"/>
      <c r="P114" s="99"/>
      <c r="Q114" s="216"/>
      <c r="R114" s="99"/>
      <c r="S114" s="99"/>
      <c r="T114" s="216"/>
      <c r="U114" s="99"/>
      <c r="V114" s="99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1"/>
      <c r="AP114" s="1"/>
      <c r="AQ114" s="1"/>
      <c r="AR114" s="1"/>
      <c r="AS114" s="1"/>
      <c r="AT114" s="1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ht="17.25" thickBot="1" x14ac:dyDescent="0.3">
      <c r="A115" s="217"/>
      <c r="B115" s="9"/>
      <c r="C115" s="9"/>
      <c r="D115" s="9"/>
      <c r="E115" s="9"/>
      <c r="F115" s="9"/>
      <c r="G115" s="9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1"/>
      <c r="AP115" s="1"/>
      <c r="AQ115" s="1"/>
      <c r="AR115" s="1"/>
      <c r="AS115" s="1"/>
      <c r="AT115" s="1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ht="16.5" x14ac:dyDescent="0.25">
      <c r="A116" s="1435" t="s">
        <v>35</v>
      </c>
      <c r="B116" s="79" t="s">
        <v>70</v>
      </c>
      <c r="C116" s="57"/>
      <c r="D116" s="57" t="s">
        <v>71</v>
      </c>
      <c r="E116" s="57"/>
      <c r="F116" s="57"/>
      <c r="G116" s="77"/>
      <c r="H116" s="285">
        <f>$C$55/1000</f>
        <v>3.1800000000000002E-2</v>
      </c>
      <c r="I116" s="286" t="s">
        <v>72</v>
      </c>
      <c r="J116" s="287">
        <f>$G$55/1000</f>
        <v>4.0799999999999996E-2</v>
      </c>
      <c r="K116" s="285">
        <f>$C$55/1000</f>
        <v>3.1800000000000002E-2</v>
      </c>
      <c r="L116" s="286" t="s">
        <v>72</v>
      </c>
      <c r="M116" s="287">
        <f>$G$55/1000</f>
        <v>4.0799999999999996E-2</v>
      </c>
      <c r="N116" s="285">
        <f>$C$55/1000</f>
        <v>3.1800000000000002E-2</v>
      </c>
      <c r="O116" s="286" t="s">
        <v>72</v>
      </c>
      <c r="P116" s="287">
        <f>$G$55/1000</f>
        <v>4.0799999999999996E-2</v>
      </c>
      <c r="Q116" s="285">
        <f>$C$55/1000</f>
        <v>3.1800000000000002E-2</v>
      </c>
      <c r="R116" s="286" t="s">
        <v>72</v>
      </c>
      <c r="S116" s="287">
        <f>$G$55/1000</f>
        <v>4.0799999999999996E-2</v>
      </c>
      <c r="T116" s="285">
        <f>$C$55/1000</f>
        <v>3.1800000000000002E-2</v>
      </c>
      <c r="U116" s="286" t="s">
        <v>72</v>
      </c>
      <c r="V116" s="287">
        <f>$G$55/1000</f>
        <v>4.0799999999999996E-2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1"/>
      <c r="AP116" s="1"/>
      <c r="AQ116" s="1"/>
      <c r="AR116" s="1"/>
      <c r="AS116" s="1"/>
      <c r="AT116" s="1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ht="17.25" thickBot="1" x14ac:dyDescent="0.3">
      <c r="A117" s="1436"/>
      <c r="B117" s="288" t="s">
        <v>73</v>
      </c>
      <c r="C117" s="78"/>
      <c r="D117" s="78" t="s">
        <v>74</v>
      </c>
      <c r="E117" s="78"/>
      <c r="F117" s="78"/>
      <c r="G117" s="289"/>
      <c r="H117" s="224">
        <f>((I71^2+J71^2)*$C$56/1000+(I72^2+J72^2)*$G$56/1000+(I73^2+J73^2)*$K$56/1000)/$C$8^2</f>
        <v>4.2469999999999991E-9</v>
      </c>
      <c r="I117" s="225" t="s">
        <v>72</v>
      </c>
      <c r="J117" s="226">
        <f>((I71^2+J71^2)*$M$56+(I72^2+J72^2)*$O$56+(I73^2+J73^2)*$S$56)/(100*$C$8)</f>
        <v>0</v>
      </c>
      <c r="K117" s="224">
        <f>((L71^2+M71^2)*$C$56/1000+(L72^2+M72^2)*$G$56/1000+(L73^2+M73^2)*$K$56/1000)/$C$8^2</f>
        <v>4.2469999999999991E-9</v>
      </c>
      <c r="L117" s="225" t="s">
        <v>72</v>
      </c>
      <c r="M117" s="226">
        <f>((L71^2+M71^2)*$M$56+(L72^2+M72^2)*$O$56+(L73^2+M73^2)*$S$56)/(100*$C$8)</f>
        <v>0</v>
      </c>
      <c r="N117" s="224">
        <f>((O71^2+P71^2)*$C$56/1000+(O72^2+P72^2)*$G$56/1000+(O73^2+P73^2)*$K$56/1000)/$C$8^2</f>
        <v>4.2469999999999991E-9</v>
      </c>
      <c r="O117" s="225" t="s">
        <v>72</v>
      </c>
      <c r="P117" s="226">
        <f>((O71^2+P71^2)*$M$56+(O72^2+P72^2)*$O$56+(O73^2+P73^2)*$S$56)/(100*$C$8)</f>
        <v>0</v>
      </c>
      <c r="Q117" s="224">
        <f>((R71^2+S71^2)*$C$56/1000+(R72^2+S72^2)*$G$56/1000+(R73^2+S73^2)*$K$56/1000)/$C$8^2</f>
        <v>4.2469999999999991E-9</v>
      </c>
      <c r="R117" s="225" t="s">
        <v>72</v>
      </c>
      <c r="S117" s="226">
        <f>((R71^2+S71^2)*$M$56+(R72^2+S72^2)*$O$56+(R73^2+S73^2)*$S$56)/(100*$C$8)</f>
        <v>0</v>
      </c>
      <c r="T117" s="224">
        <f>((U71^2+V71^2)*$C$56/1000+(U72^2+V72^2)*$G$56/1000+(U73^2+V73^2)*$K$56/1000)/$C$8^2</f>
        <v>4.2469999999999991E-9</v>
      </c>
      <c r="U117" s="225" t="s">
        <v>72</v>
      </c>
      <c r="V117" s="226">
        <f>((U71^2+V71^2)*$M$56+(U72^2+V72^2)*$O$56+(U73^2+V73^2)*$S$56)/(100*$C$8)</f>
        <v>0</v>
      </c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1"/>
      <c r="AP117" s="1"/>
      <c r="AQ117" s="1"/>
      <c r="AR117" s="1"/>
      <c r="AS117" s="1"/>
      <c r="AT117" s="1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ht="16.5" x14ac:dyDescent="0.25">
      <c r="A118" s="1436"/>
      <c r="B118" s="290" t="s">
        <v>75</v>
      </c>
      <c r="C118" s="291">
        <v>31.8</v>
      </c>
      <c r="D118" s="291"/>
      <c r="E118" s="1443" t="s">
        <v>76</v>
      </c>
      <c r="F118" s="1443"/>
      <c r="G118" s="292">
        <v>40.799999999999997</v>
      </c>
      <c r="H118" s="239"/>
      <c r="I118" s="175"/>
      <c r="J118" s="238"/>
      <c r="K118" s="239"/>
      <c r="L118" s="175"/>
      <c r="M118" s="238"/>
      <c r="N118" s="239"/>
      <c r="O118" s="175"/>
      <c r="P118" s="238"/>
      <c r="Q118" s="239"/>
      <c r="R118" s="175"/>
      <c r="S118" s="238"/>
      <c r="T118" s="239"/>
      <c r="U118" s="175"/>
      <c r="V118" s="238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1"/>
      <c r="AP118" s="1"/>
      <c r="AQ118" s="1"/>
      <c r="AR118" s="1"/>
      <c r="AS118" s="1"/>
      <c r="AT118" s="1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ht="17.25" thickBot="1" x14ac:dyDescent="0.3">
      <c r="A119" s="1436"/>
      <c r="B119" s="101" t="s">
        <v>81</v>
      </c>
      <c r="C119" s="293">
        <v>134.19999999999999</v>
      </c>
      <c r="D119" s="102"/>
      <c r="E119" s="241" t="s">
        <v>82</v>
      </c>
      <c r="F119" s="242"/>
      <c r="G119" s="104">
        <v>78.150000000000006</v>
      </c>
      <c r="H119" s="13"/>
      <c r="I119" s="13"/>
      <c r="J119" s="238"/>
      <c r="K119" s="13"/>
      <c r="L119" s="13"/>
      <c r="M119" s="238"/>
      <c r="N119" s="13"/>
      <c r="O119" s="13"/>
      <c r="P119" s="238"/>
      <c r="Q119" s="13"/>
      <c r="R119" s="13"/>
      <c r="S119" s="238"/>
      <c r="T119" s="13"/>
      <c r="U119" s="13"/>
      <c r="V119" s="238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1"/>
      <c r="AP119" s="1"/>
      <c r="AQ119" s="1"/>
      <c r="AR119" s="1"/>
      <c r="AS119" s="1"/>
      <c r="AT119" s="1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ht="17.25" thickBot="1" x14ac:dyDescent="0.3">
      <c r="A120" s="1437"/>
      <c r="B120" s="1439" t="s">
        <v>83</v>
      </c>
      <c r="C120" s="1440"/>
      <c r="D120" s="1440"/>
      <c r="E120" s="1440"/>
      <c r="F120" s="1440"/>
      <c r="G120" s="1441"/>
      <c r="H120" s="245">
        <v>4.0000000000000001E-3</v>
      </c>
      <c r="I120" s="246" t="s">
        <v>72</v>
      </c>
      <c r="J120" s="247">
        <v>4.0000000000000001E-3</v>
      </c>
      <c r="K120" s="245">
        <v>4.0000000000000001E-3</v>
      </c>
      <c r="L120" s="246" t="s">
        <v>72</v>
      </c>
      <c r="M120" s="247">
        <v>4.0000000000000001E-3</v>
      </c>
      <c r="N120" s="245">
        <v>4.0000000000000001E-3</v>
      </c>
      <c r="O120" s="246" t="s">
        <v>72</v>
      </c>
      <c r="P120" s="247">
        <v>4.0000000000000001E-3</v>
      </c>
      <c r="Q120" s="245">
        <v>4.0000000000000001E-3</v>
      </c>
      <c r="R120" s="246" t="s">
        <v>72</v>
      </c>
      <c r="S120" s="247">
        <v>4.0000000000000001E-3</v>
      </c>
      <c r="T120" s="245">
        <v>4.0000000000000001E-3</v>
      </c>
      <c r="U120" s="246" t="s">
        <v>72</v>
      </c>
      <c r="V120" s="247">
        <v>4.0000000000000001E-3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1"/>
      <c r="AP120" s="1"/>
      <c r="AQ120" s="1"/>
      <c r="AR120" s="1"/>
      <c r="AS120" s="1"/>
      <c r="AT120" s="1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ht="16.5" x14ac:dyDescent="0.25">
      <c r="A121" s="1435" t="s">
        <v>44</v>
      </c>
      <c r="B121" s="79" t="s">
        <v>70</v>
      </c>
      <c r="C121" s="57"/>
      <c r="D121" s="57" t="s">
        <v>71</v>
      </c>
      <c r="E121" s="57"/>
      <c r="F121" s="57"/>
      <c r="G121" s="77"/>
      <c r="H121" s="285">
        <v>3.2500000000000001E-2</v>
      </c>
      <c r="I121" s="286" t="s">
        <v>72</v>
      </c>
      <c r="J121" s="287">
        <v>4.6399999999999997E-2</v>
      </c>
      <c r="K121" s="285">
        <v>3.2500000000000001E-2</v>
      </c>
      <c r="L121" s="286" t="s">
        <v>72</v>
      </c>
      <c r="M121" s="287">
        <v>4.6399999999999997E-2</v>
      </c>
      <c r="N121" s="285">
        <v>3.2500000000000001E-2</v>
      </c>
      <c r="O121" s="286" t="s">
        <v>72</v>
      </c>
      <c r="P121" s="287">
        <v>4.6399999999999997E-2</v>
      </c>
      <c r="Q121" s="285">
        <v>3.2500000000000001E-2</v>
      </c>
      <c r="R121" s="286" t="s">
        <v>72</v>
      </c>
      <c r="S121" s="287">
        <v>4.6399999999999997E-2</v>
      </c>
      <c r="T121" s="285">
        <v>3.2500000000000001E-2</v>
      </c>
      <c r="U121" s="286" t="s">
        <v>72</v>
      </c>
      <c r="V121" s="287">
        <v>4.6399999999999997E-2</v>
      </c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1"/>
      <c r="AP121" s="1"/>
      <c r="AQ121" s="1"/>
      <c r="AR121" s="1"/>
      <c r="AS121" s="1"/>
      <c r="AT121" s="1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ht="17.25" thickBot="1" x14ac:dyDescent="0.3">
      <c r="A122" s="1436"/>
      <c r="B122" s="223" t="s">
        <v>73</v>
      </c>
      <c r="C122" s="67"/>
      <c r="D122" s="67" t="s">
        <v>74</v>
      </c>
      <c r="E122" s="67"/>
      <c r="F122" s="67"/>
      <c r="G122" s="294"/>
      <c r="H122" s="224">
        <v>6.3574000000000004E-9</v>
      </c>
      <c r="I122" s="225" t="s">
        <v>72</v>
      </c>
      <c r="J122" s="226">
        <v>1.3983999999999999E-7</v>
      </c>
      <c r="K122" s="224">
        <v>6.3574000000000004E-9</v>
      </c>
      <c r="L122" s="225" t="s">
        <v>72</v>
      </c>
      <c r="M122" s="226">
        <v>1.3983999999999999E-7</v>
      </c>
      <c r="N122" s="224">
        <v>6.3574000000000004E-9</v>
      </c>
      <c r="O122" s="225" t="s">
        <v>72</v>
      </c>
      <c r="P122" s="226">
        <v>1.3983999999999999E-7</v>
      </c>
      <c r="Q122" s="224">
        <v>6.3574000000000004E-9</v>
      </c>
      <c r="R122" s="225" t="s">
        <v>72</v>
      </c>
      <c r="S122" s="226">
        <v>1.3983999999999999E-7</v>
      </c>
      <c r="T122" s="224">
        <v>6.3574000000000004E-9</v>
      </c>
      <c r="U122" s="225" t="s">
        <v>72</v>
      </c>
      <c r="V122" s="226">
        <v>1.3983999999999999E-7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1"/>
      <c r="AP122" s="1"/>
      <c r="AQ122" s="1"/>
      <c r="AR122" s="1"/>
      <c r="AS122" s="1"/>
      <c r="AT122" s="1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ht="16.5" x14ac:dyDescent="0.25">
      <c r="A123" s="1436"/>
      <c r="B123" s="250" t="s">
        <v>75</v>
      </c>
      <c r="C123" s="232">
        <v>32.5</v>
      </c>
      <c r="D123" s="232"/>
      <c r="E123" s="1438" t="s">
        <v>76</v>
      </c>
      <c r="F123" s="1438"/>
      <c r="G123" s="233">
        <v>46.4</v>
      </c>
      <c r="H123" s="252"/>
      <c r="I123" s="253"/>
      <c r="J123" s="229"/>
      <c r="K123" s="252"/>
      <c r="L123" s="253"/>
      <c r="M123" s="229"/>
      <c r="N123" s="252"/>
      <c r="O123" s="253"/>
      <c r="P123" s="229"/>
      <c r="Q123" s="252"/>
      <c r="R123" s="253"/>
      <c r="S123" s="229"/>
      <c r="T123" s="252"/>
      <c r="U123" s="253"/>
      <c r="V123" s="229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1"/>
      <c r="AP123" s="1"/>
      <c r="AQ123" s="1"/>
      <c r="AR123" s="1"/>
      <c r="AS123" s="1"/>
      <c r="AT123" s="1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ht="17.25" thickBot="1" x14ac:dyDescent="0.3">
      <c r="A124" s="1436"/>
      <c r="B124" s="101" t="s">
        <v>81</v>
      </c>
      <c r="C124" s="293">
        <v>136.4</v>
      </c>
      <c r="D124" s="102"/>
      <c r="E124" s="241" t="s">
        <v>82</v>
      </c>
      <c r="F124" s="242"/>
      <c r="G124" s="104">
        <v>70.67</v>
      </c>
      <c r="H124" s="13"/>
      <c r="I124" s="13"/>
      <c r="J124" s="238"/>
      <c r="K124" s="13"/>
      <c r="L124" s="13"/>
      <c r="M124" s="238"/>
      <c r="N124" s="13"/>
      <c r="O124" s="13"/>
      <c r="P124" s="238"/>
      <c r="Q124" s="13"/>
      <c r="R124" s="13"/>
      <c r="S124" s="238"/>
      <c r="T124" s="13"/>
      <c r="U124" s="13"/>
      <c r="V124" s="238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1"/>
      <c r="AP124" s="1"/>
      <c r="AQ124" s="1"/>
      <c r="AR124" s="1"/>
      <c r="AS124" s="1"/>
      <c r="AT124" s="1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ht="17.25" thickBot="1" x14ac:dyDescent="0.3">
      <c r="A125" s="1437"/>
      <c r="B125" s="1439" t="s">
        <v>83</v>
      </c>
      <c r="C125" s="1440"/>
      <c r="D125" s="1440"/>
      <c r="E125" s="1440"/>
      <c r="F125" s="1440"/>
      <c r="G125" s="1441"/>
      <c r="H125" s="258">
        <f>I79</f>
        <v>4.0000000000000001E-3</v>
      </c>
      <c r="I125" s="259" t="s">
        <v>72</v>
      </c>
      <c r="J125" s="260">
        <f>J79</f>
        <v>4.0000000000000001E-3</v>
      </c>
      <c r="K125" s="258">
        <f>L79</f>
        <v>4.0000000000000001E-3</v>
      </c>
      <c r="L125" s="259" t="s">
        <v>72</v>
      </c>
      <c r="M125" s="260">
        <f>M79</f>
        <v>4.0000000000000001E-3</v>
      </c>
      <c r="N125" s="258">
        <f>O79</f>
        <v>4.0000000000000001E-3</v>
      </c>
      <c r="O125" s="259" t="s">
        <v>72</v>
      </c>
      <c r="P125" s="260">
        <f>P79</f>
        <v>4.0000000000000001E-3</v>
      </c>
      <c r="Q125" s="258">
        <f>R79</f>
        <v>4.0000000000000001E-3</v>
      </c>
      <c r="R125" s="259" t="s">
        <v>72</v>
      </c>
      <c r="S125" s="260">
        <f>S79</f>
        <v>4.0000000000000001E-3</v>
      </c>
      <c r="T125" s="258">
        <f>U79</f>
        <v>4.0000000000000001E-3</v>
      </c>
      <c r="U125" s="259" t="s">
        <v>72</v>
      </c>
      <c r="V125" s="260">
        <f>V79</f>
        <v>4.0000000000000001E-3</v>
      </c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1"/>
      <c r="AP125" s="1"/>
      <c r="AQ125" s="1"/>
      <c r="AR125" s="1"/>
      <c r="AS125" s="1"/>
      <c r="AT125" s="1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ht="16.5" x14ac:dyDescent="0.25">
      <c r="A126" s="261" t="s">
        <v>84</v>
      </c>
      <c r="B126" s="174"/>
      <c r="C126" s="218"/>
      <c r="D126" s="174"/>
      <c r="E126" s="73"/>
      <c r="F126" s="9"/>
      <c r="G126" s="61"/>
      <c r="H126" s="234"/>
      <c r="I126" s="255"/>
      <c r="J126" s="237"/>
      <c r="K126" s="234"/>
      <c r="L126" s="255"/>
      <c r="M126" s="237"/>
      <c r="N126" s="234"/>
      <c r="O126" s="255"/>
      <c r="P126" s="237"/>
      <c r="Q126" s="234"/>
      <c r="R126" s="255"/>
      <c r="S126" s="237"/>
      <c r="T126" s="234"/>
      <c r="U126" s="255"/>
      <c r="V126" s="237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1"/>
      <c r="AP126" s="1"/>
      <c r="AQ126" s="1"/>
      <c r="AR126" s="1"/>
      <c r="AS126" s="1"/>
      <c r="AT126" s="1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ht="17.25" thickBot="1" x14ac:dyDescent="0.3">
      <c r="A127" s="264" t="s">
        <v>85</v>
      </c>
      <c r="B127" s="265"/>
      <c r="C127" s="266"/>
      <c r="D127" s="265"/>
      <c r="E127" s="102"/>
      <c r="F127" s="265" t="s">
        <v>86</v>
      </c>
      <c r="G127" s="104"/>
      <c r="H127" s="267">
        <f>SUM(H120,H125)</f>
        <v>8.0000000000000002E-3</v>
      </c>
      <c r="I127" s="268" t="s">
        <v>72</v>
      </c>
      <c r="J127" s="269">
        <f>SUM(J120,J125)</f>
        <v>8.0000000000000002E-3</v>
      </c>
      <c r="K127" s="267">
        <f>SUM(K120,K125)</f>
        <v>8.0000000000000002E-3</v>
      </c>
      <c r="L127" s="268" t="s">
        <v>72</v>
      </c>
      <c r="M127" s="269">
        <f>SUM(M120,M125)</f>
        <v>8.0000000000000002E-3</v>
      </c>
      <c r="N127" s="267">
        <f>SUM(N120,N125)</f>
        <v>8.0000000000000002E-3</v>
      </c>
      <c r="O127" s="268" t="s">
        <v>72</v>
      </c>
      <c r="P127" s="269">
        <f>SUM(P120,P125)</f>
        <v>8.0000000000000002E-3</v>
      </c>
      <c r="Q127" s="267">
        <f>SUM(Q120,Q125)</f>
        <v>8.0000000000000002E-3</v>
      </c>
      <c r="R127" s="268" t="s">
        <v>72</v>
      </c>
      <c r="S127" s="269">
        <f>SUM(S120,S125)</f>
        <v>8.0000000000000002E-3</v>
      </c>
      <c r="T127" s="267">
        <f>SUM(T120,T125)</f>
        <v>8.0000000000000002E-3</v>
      </c>
      <c r="U127" s="268" t="s">
        <v>72</v>
      </c>
      <c r="V127" s="269">
        <f>SUM(V120,V125)</f>
        <v>8.0000000000000002E-3</v>
      </c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1"/>
      <c r="AP127" s="1"/>
      <c r="AQ127" s="1"/>
      <c r="AR127" s="1"/>
      <c r="AS127" s="1"/>
      <c r="AT127" s="1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ht="16.5" x14ac:dyDescent="0.25">
      <c r="A128" s="271"/>
      <c r="B128" s="271"/>
      <c r="C128" s="271"/>
      <c r="D128" s="271"/>
      <c r="E128" s="271" t="s">
        <v>87</v>
      </c>
      <c r="F128" s="271"/>
      <c r="G128" s="271"/>
      <c r="H128" s="271"/>
      <c r="I128" s="272">
        <f>J127/H127</f>
        <v>1</v>
      </c>
      <c r="J128" s="271"/>
      <c r="K128" s="271"/>
      <c r="L128" s="272">
        <f>M127/K127</f>
        <v>1</v>
      </c>
      <c r="M128" s="271"/>
      <c r="N128" s="271"/>
      <c r="O128" s="272">
        <f>P127/N127</f>
        <v>1</v>
      </c>
      <c r="P128" s="271"/>
      <c r="Q128" s="271"/>
      <c r="R128" s="272">
        <f>S127/Q127</f>
        <v>1</v>
      </c>
      <c r="S128" s="271"/>
      <c r="T128" s="271"/>
      <c r="U128" s="272">
        <f>V127/T127</f>
        <v>1</v>
      </c>
      <c r="V128" s="271"/>
      <c r="W128" s="271"/>
      <c r="X128" s="272"/>
      <c r="Y128" s="271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1"/>
      <c r="AP128" s="1"/>
      <c r="AQ128" s="1"/>
      <c r="AR128" s="1"/>
      <c r="AS128" s="1"/>
      <c r="AT128" s="1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ht="16.5" x14ac:dyDescent="0.25">
      <c r="A129" s="274"/>
      <c r="B129" s="1442" t="s">
        <v>88</v>
      </c>
      <c r="C129" s="1442"/>
      <c r="D129" s="1442"/>
      <c r="E129" s="1442"/>
      <c r="F129" s="1442"/>
      <c r="G129" s="27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ht="16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ht="16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ht="16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ht="16.5" x14ac:dyDescent="0.25">
      <c r="A133" s="1380" t="s">
        <v>94</v>
      </c>
      <c r="B133" s="1380"/>
      <c r="C133" s="1380"/>
      <c r="D133" s="1380"/>
      <c r="E133" s="1380"/>
      <c r="F133" s="1380"/>
      <c r="G133" s="1380"/>
      <c r="H133" s="1380"/>
      <c r="I133" s="1380"/>
      <c r="J133" s="1380"/>
      <c r="K133" s="1380"/>
      <c r="L133" s="1380"/>
      <c r="M133" s="1380"/>
      <c r="N133" s="1380"/>
      <c r="O133" s="1380"/>
      <c r="P133" s="1380"/>
      <c r="Q133" s="1380"/>
      <c r="R133" s="1380"/>
      <c r="S133" s="1380"/>
      <c r="T133" s="1380"/>
      <c r="U133" s="1380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ht="16.5" x14ac:dyDescent="0.25">
      <c r="A134" s="1380"/>
      <c r="B134" s="1380"/>
      <c r="C134" s="1380"/>
      <c r="D134" s="1380"/>
      <c r="E134" s="1380"/>
      <c r="F134" s="1380"/>
      <c r="G134" s="1380"/>
      <c r="H134" s="1380"/>
      <c r="I134" s="1380"/>
      <c r="J134" s="1380"/>
      <c r="K134" s="1380"/>
      <c r="L134" s="1380"/>
      <c r="M134" s="1380"/>
      <c r="N134" s="1380"/>
      <c r="O134" s="1380"/>
      <c r="P134" s="1380"/>
      <c r="Q134" s="1380"/>
      <c r="R134" s="1380"/>
      <c r="S134" s="1380"/>
      <c r="T134" s="1380"/>
      <c r="U134" s="1380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ht="26.25" x14ac:dyDescent="0.4">
      <c r="A135" s="295"/>
      <c r="B135" s="295"/>
      <c r="C135" s="295"/>
      <c r="D135" s="295"/>
      <c r="E135" s="295"/>
      <c r="F135" s="295"/>
      <c r="G135" s="295"/>
      <c r="H135" s="295"/>
      <c r="I135" s="296"/>
      <c r="J135" s="295"/>
      <c r="K135" s="296" t="s">
        <v>95</v>
      </c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64" ht="20.25" x14ac:dyDescent="0.3">
      <c r="A136" s="297"/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64" ht="16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</row>
    <row r="138" spans="1:64" ht="16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</row>
    <row r="139" spans="1:64" ht="16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</row>
    <row r="140" spans="1:64" ht="16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</row>
    <row r="141" spans="1:64" ht="16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</row>
    <row r="142" spans="1:64" ht="16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64" ht="16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</row>
    <row r="144" spans="1:64" ht="16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ht="16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ht="16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</sheetData>
  <mergeCells count="96">
    <mergeCell ref="BK2:BL2"/>
    <mergeCell ref="AW3:AX3"/>
    <mergeCell ref="A5:G5"/>
    <mergeCell ref="H5:J5"/>
    <mergeCell ref="K5:M5"/>
    <mergeCell ref="N5:P5"/>
    <mergeCell ref="Q5:S5"/>
    <mergeCell ref="T5:V5"/>
    <mergeCell ref="W5:Y5"/>
    <mergeCell ref="AF5:AH5"/>
    <mergeCell ref="AI5:AK5"/>
    <mergeCell ref="AL5:AN5"/>
    <mergeCell ref="AO5:AQ5"/>
    <mergeCell ref="F2:H2"/>
    <mergeCell ref="E30:F30"/>
    <mergeCell ref="BJ5:BL5"/>
    <mergeCell ref="A6:B6"/>
    <mergeCell ref="A7:B7"/>
    <mergeCell ref="A8:B15"/>
    <mergeCell ref="C8:C15"/>
    <mergeCell ref="A16:B23"/>
    <mergeCell ref="C16:C23"/>
    <mergeCell ref="AR5:AT5"/>
    <mergeCell ref="AU5:AW5"/>
    <mergeCell ref="AX5:AZ5"/>
    <mergeCell ref="BA5:BC5"/>
    <mergeCell ref="BD5:BF5"/>
    <mergeCell ref="BG5:BI5"/>
    <mergeCell ref="Z5:AB5"/>
    <mergeCell ref="AC5:AE5"/>
    <mergeCell ref="A27:B27"/>
    <mergeCell ref="D27:E27"/>
    <mergeCell ref="A28:B28"/>
    <mergeCell ref="D28:E28"/>
    <mergeCell ref="E29:F29"/>
    <mergeCell ref="AF33:AH34"/>
    <mergeCell ref="AI33:AK34"/>
    <mergeCell ref="E31:F31"/>
    <mergeCell ref="A33:G34"/>
    <mergeCell ref="H33:J34"/>
    <mergeCell ref="K33:M34"/>
    <mergeCell ref="N33:P34"/>
    <mergeCell ref="Q33:S34"/>
    <mergeCell ref="BD33:BF34"/>
    <mergeCell ref="BG33:BI34"/>
    <mergeCell ref="BJ33:BL34"/>
    <mergeCell ref="A53:A57"/>
    <mergeCell ref="E55:F55"/>
    <mergeCell ref="B57:G57"/>
    <mergeCell ref="AL33:AN34"/>
    <mergeCell ref="AO33:AQ34"/>
    <mergeCell ref="AR33:AT34"/>
    <mergeCell ref="AU33:AW34"/>
    <mergeCell ref="AX33:AZ34"/>
    <mergeCell ref="BA33:BC34"/>
    <mergeCell ref="T33:V34"/>
    <mergeCell ref="W33:Y34"/>
    <mergeCell ref="Z33:AB34"/>
    <mergeCell ref="AC33:AE34"/>
    <mergeCell ref="A69:B69"/>
    <mergeCell ref="A70:B70"/>
    <mergeCell ref="A58:A62"/>
    <mergeCell ref="E60:F60"/>
    <mergeCell ref="B62:G62"/>
    <mergeCell ref="B66:F66"/>
    <mergeCell ref="A68:G68"/>
    <mergeCell ref="D90:E90"/>
    <mergeCell ref="K68:M68"/>
    <mergeCell ref="N68:P68"/>
    <mergeCell ref="Q68:S68"/>
    <mergeCell ref="T68:V68"/>
    <mergeCell ref="H68:J68"/>
    <mergeCell ref="A71:B78"/>
    <mergeCell ref="C71:C78"/>
    <mergeCell ref="A79:B86"/>
    <mergeCell ref="C79:C86"/>
    <mergeCell ref="A90:B90"/>
    <mergeCell ref="A116:A120"/>
    <mergeCell ref="E118:F118"/>
    <mergeCell ref="B120:G120"/>
    <mergeCell ref="A91:B91"/>
    <mergeCell ref="D91:E91"/>
    <mergeCell ref="E92:F92"/>
    <mergeCell ref="E93:F93"/>
    <mergeCell ref="E94:F94"/>
    <mergeCell ref="A96:G97"/>
    <mergeCell ref="H96:J97"/>
    <mergeCell ref="K96:M97"/>
    <mergeCell ref="N96:P97"/>
    <mergeCell ref="Q96:S97"/>
    <mergeCell ref="T96:V97"/>
    <mergeCell ref="A121:A125"/>
    <mergeCell ref="E123:F123"/>
    <mergeCell ref="B125:G125"/>
    <mergeCell ref="B129:F129"/>
    <mergeCell ref="A133:U134"/>
  </mergeCells>
  <printOptions horizontalCentered="1"/>
  <pageMargins left="0" right="0" top="0" bottom="0" header="0.31496062992125984" footer="0.31496062992125984"/>
  <pageSetup paperSize="8" scale="37" orientation="landscape" horizontalDpi="120" verticalDpi="144" r:id="rId1"/>
  <headerFooter alignWithMargins="0">
    <oddFooter xml:space="preserve">&amp;R
</oddFooter>
  </headerFooter>
  <rowBreaks count="1" manualBreakCount="1">
    <brk id="138" max="6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3"/>
  <sheetViews>
    <sheetView tabSelected="1" workbookViewId="0">
      <selection activeCell="N38" sqref="N38"/>
    </sheetView>
  </sheetViews>
  <sheetFormatPr defaultRowHeight="12.75" x14ac:dyDescent="0.2"/>
  <cols>
    <col min="1" max="1" width="4.42578125" style="307" customWidth="1"/>
    <col min="2" max="2" width="8.140625" style="307" customWidth="1"/>
    <col min="3" max="3" width="8" style="307" customWidth="1"/>
    <col min="4" max="4" width="6.140625" style="307" customWidth="1"/>
    <col min="5" max="5" width="4.28515625" style="307" customWidth="1"/>
    <col min="6" max="6" width="6" style="307" customWidth="1"/>
    <col min="7" max="7" width="5.5703125" style="307" customWidth="1"/>
    <col min="8" max="18" width="8.28515625" style="307" customWidth="1"/>
    <col min="19" max="19" width="8" style="307" customWidth="1"/>
    <col min="20" max="83" width="8.28515625" style="307" customWidth="1"/>
    <col min="84" max="256" width="9.140625" style="307"/>
    <col min="257" max="257" width="4.42578125" style="307" customWidth="1"/>
    <col min="258" max="258" width="8.140625" style="307" customWidth="1"/>
    <col min="259" max="259" width="8" style="307" customWidth="1"/>
    <col min="260" max="260" width="6.140625" style="307" customWidth="1"/>
    <col min="261" max="261" width="4.28515625" style="307" customWidth="1"/>
    <col min="262" max="262" width="6" style="307" customWidth="1"/>
    <col min="263" max="263" width="5.5703125" style="307" customWidth="1"/>
    <col min="264" max="274" width="8.28515625" style="307" customWidth="1"/>
    <col min="275" max="275" width="8" style="307" customWidth="1"/>
    <col min="276" max="339" width="8.28515625" style="307" customWidth="1"/>
    <col min="340" max="512" width="9.140625" style="307"/>
    <col min="513" max="513" width="4.42578125" style="307" customWidth="1"/>
    <col min="514" max="514" width="8.140625" style="307" customWidth="1"/>
    <col min="515" max="515" width="8" style="307" customWidth="1"/>
    <col min="516" max="516" width="6.140625" style="307" customWidth="1"/>
    <col min="517" max="517" width="4.28515625" style="307" customWidth="1"/>
    <col min="518" max="518" width="6" style="307" customWidth="1"/>
    <col min="519" max="519" width="5.5703125" style="307" customWidth="1"/>
    <col min="520" max="530" width="8.28515625" style="307" customWidth="1"/>
    <col min="531" max="531" width="8" style="307" customWidth="1"/>
    <col min="532" max="595" width="8.28515625" style="307" customWidth="1"/>
    <col min="596" max="768" width="9.140625" style="307"/>
    <col min="769" max="769" width="4.42578125" style="307" customWidth="1"/>
    <col min="770" max="770" width="8.140625" style="307" customWidth="1"/>
    <col min="771" max="771" width="8" style="307" customWidth="1"/>
    <col min="772" max="772" width="6.140625" style="307" customWidth="1"/>
    <col min="773" max="773" width="4.28515625" style="307" customWidth="1"/>
    <col min="774" max="774" width="6" style="307" customWidth="1"/>
    <col min="775" max="775" width="5.5703125" style="307" customWidth="1"/>
    <col min="776" max="786" width="8.28515625" style="307" customWidth="1"/>
    <col min="787" max="787" width="8" style="307" customWidth="1"/>
    <col min="788" max="851" width="8.28515625" style="307" customWidth="1"/>
    <col min="852" max="1024" width="9.140625" style="307"/>
    <col min="1025" max="1025" width="4.42578125" style="307" customWidth="1"/>
    <col min="1026" max="1026" width="8.140625" style="307" customWidth="1"/>
    <col min="1027" max="1027" width="8" style="307" customWidth="1"/>
    <col min="1028" max="1028" width="6.140625" style="307" customWidth="1"/>
    <col min="1029" max="1029" width="4.28515625" style="307" customWidth="1"/>
    <col min="1030" max="1030" width="6" style="307" customWidth="1"/>
    <col min="1031" max="1031" width="5.5703125" style="307" customWidth="1"/>
    <col min="1032" max="1042" width="8.28515625" style="307" customWidth="1"/>
    <col min="1043" max="1043" width="8" style="307" customWidth="1"/>
    <col min="1044" max="1107" width="8.28515625" style="307" customWidth="1"/>
    <col min="1108" max="1280" width="9.140625" style="307"/>
    <col min="1281" max="1281" width="4.42578125" style="307" customWidth="1"/>
    <col min="1282" max="1282" width="8.140625" style="307" customWidth="1"/>
    <col min="1283" max="1283" width="8" style="307" customWidth="1"/>
    <col min="1284" max="1284" width="6.140625" style="307" customWidth="1"/>
    <col min="1285" max="1285" width="4.28515625" style="307" customWidth="1"/>
    <col min="1286" max="1286" width="6" style="307" customWidth="1"/>
    <col min="1287" max="1287" width="5.5703125" style="307" customWidth="1"/>
    <col min="1288" max="1298" width="8.28515625" style="307" customWidth="1"/>
    <col min="1299" max="1299" width="8" style="307" customWidth="1"/>
    <col min="1300" max="1363" width="8.28515625" style="307" customWidth="1"/>
    <col min="1364" max="1536" width="9.140625" style="307"/>
    <col min="1537" max="1537" width="4.42578125" style="307" customWidth="1"/>
    <col min="1538" max="1538" width="8.140625" style="307" customWidth="1"/>
    <col min="1539" max="1539" width="8" style="307" customWidth="1"/>
    <col min="1540" max="1540" width="6.140625" style="307" customWidth="1"/>
    <col min="1541" max="1541" width="4.28515625" style="307" customWidth="1"/>
    <col min="1542" max="1542" width="6" style="307" customWidth="1"/>
    <col min="1543" max="1543" width="5.5703125" style="307" customWidth="1"/>
    <col min="1544" max="1554" width="8.28515625" style="307" customWidth="1"/>
    <col min="1555" max="1555" width="8" style="307" customWidth="1"/>
    <col min="1556" max="1619" width="8.28515625" style="307" customWidth="1"/>
    <col min="1620" max="1792" width="9.140625" style="307"/>
    <col min="1793" max="1793" width="4.42578125" style="307" customWidth="1"/>
    <col min="1794" max="1794" width="8.140625" style="307" customWidth="1"/>
    <col min="1795" max="1795" width="8" style="307" customWidth="1"/>
    <col min="1796" max="1796" width="6.140625" style="307" customWidth="1"/>
    <col min="1797" max="1797" width="4.28515625" style="307" customWidth="1"/>
    <col min="1798" max="1798" width="6" style="307" customWidth="1"/>
    <col min="1799" max="1799" width="5.5703125" style="307" customWidth="1"/>
    <col min="1800" max="1810" width="8.28515625" style="307" customWidth="1"/>
    <col min="1811" max="1811" width="8" style="307" customWidth="1"/>
    <col min="1812" max="1875" width="8.28515625" style="307" customWidth="1"/>
    <col min="1876" max="2048" width="9.140625" style="307"/>
    <col min="2049" max="2049" width="4.42578125" style="307" customWidth="1"/>
    <col min="2050" max="2050" width="8.140625" style="307" customWidth="1"/>
    <col min="2051" max="2051" width="8" style="307" customWidth="1"/>
    <col min="2052" max="2052" width="6.140625" style="307" customWidth="1"/>
    <col min="2053" max="2053" width="4.28515625" style="307" customWidth="1"/>
    <col min="2054" max="2054" width="6" style="307" customWidth="1"/>
    <col min="2055" max="2055" width="5.5703125" style="307" customWidth="1"/>
    <col min="2056" max="2066" width="8.28515625" style="307" customWidth="1"/>
    <col min="2067" max="2067" width="8" style="307" customWidth="1"/>
    <col min="2068" max="2131" width="8.28515625" style="307" customWidth="1"/>
    <col min="2132" max="2304" width="9.140625" style="307"/>
    <col min="2305" max="2305" width="4.42578125" style="307" customWidth="1"/>
    <col min="2306" max="2306" width="8.140625" style="307" customWidth="1"/>
    <col min="2307" max="2307" width="8" style="307" customWidth="1"/>
    <col min="2308" max="2308" width="6.140625" style="307" customWidth="1"/>
    <col min="2309" max="2309" width="4.28515625" style="307" customWidth="1"/>
    <col min="2310" max="2310" width="6" style="307" customWidth="1"/>
    <col min="2311" max="2311" width="5.5703125" style="307" customWidth="1"/>
    <col min="2312" max="2322" width="8.28515625" style="307" customWidth="1"/>
    <col min="2323" max="2323" width="8" style="307" customWidth="1"/>
    <col min="2324" max="2387" width="8.28515625" style="307" customWidth="1"/>
    <col min="2388" max="2560" width="9.140625" style="307"/>
    <col min="2561" max="2561" width="4.42578125" style="307" customWidth="1"/>
    <col min="2562" max="2562" width="8.140625" style="307" customWidth="1"/>
    <col min="2563" max="2563" width="8" style="307" customWidth="1"/>
    <col min="2564" max="2564" width="6.140625" style="307" customWidth="1"/>
    <col min="2565" max="2565" width="4.28515625" style="307" customWidth="1"/>
    <col min="2566" max="2566" width="6" style="307" customWidth="1"/>
    <col min="2567" max="2567" width="5.5703125" style="307" customWidth="1"/>
    <col min="2568" max="2578" width="8.28515625" style="307" customWidth="1"/>
    <col min="2579" max="2579" width="8" style="307" customWidth="1"/>
    <col min="2580" max="2643" width="8.28515625" style="307" customWidth="1"/>
    <col min="2644" max="2816" width="9.140625" style="307"/>
    <col min="2817" max="2817" width="4.42578125" style="307" customWidth="1"/>
    <col min="2818" max="2818" width="8.140625" style="307" customWidth="1"/>
    <col min="2819" max="2819" width="8" style="307" customWidth="1"/>
    <col min="2820" max="2820" width="6.140625" style="307" customWidth="1"/>
    <col min="2821" max="2821" width="4.28515625" style="307" customWidth="1"/>
    <col min="2822" max="2822" width="6" style="307" customWidth="1"/>
    <col min="2823" max="2823" width="5.5703125" style="307" customWidth="1"/>
    <col min="2824" max="2834" width="8.28515625" style="307" customWidth="1"/>
    <col min="2835" max="2835" width="8" style="307" customWidth="1"/>
    <col min="2836" max="2899" width="8.28515625" style="307" customWidth="1"/>
    <col min="2900" max="3072" width="9.140625" style="307"/>
    <col min="3073" max="3073" width="4.42578125" style="307" customWidth="1"/>
    <col min="3074" max="3074" width="8.140625" style="307" customWidth="1"/>
    <col min="3075" max="3075" width="8" style="307" customWidth="1"/>
    <col min="3076" max="3076" width="6.140625" style="307" customWidth="1"/>
    <col min="3077" max="3077" width="4.28515625" style="307" customWidth="1"/>
    <col min="3078" max="3078" width="6" style="307" customWidth="1"/>
    <col min="3079" max="3079" width="5.5703125" style="307" customWidth="1"/>
    <col min="3080" max="3090" width="8.28515625" style="307" customWidth="1"/>
    <col min="3091" max="3091" width="8" style="307" customWidth="1"/>
    <col min="3092" max="3155" width="8.28515625" style="307" customWidth="1"/>
    <col min="3156" max="3328" width="9.140625" style="307"/>
    <col min="3329" max="3329" width="4.42578125" style="307" customWidth="1"/>
    <col min="3330" max="3330" width="8.140625" style="307" customWidth="1"/>
    <col min="3331" max="3331" width="8" style="307" customWidth="1"/>
    <col min="3332" max="3332" width="6.140625" style="307" customWidth="1"/>
    <col min="3333" max="3333" width="4.28515625" style="307" customWidth="1"/>
    <col min="3334" max="3334" width="6" style="307" customWidth="1"/>
    <col min="3335" max="3335" width="5.5703125" style="307" customWidth="1"/>
    <col min="3336" max="3346" width="8.28515625" style="307" customWidth="1"/>
    <col min="3347" max="3347" width="8" style="307" customWidth="1"/>
    <col min="3348" max="3411" width="8.28515625" style="307" customWidth="1"/>
    <col min="3412" max="3584" width="9.140625" style="307"/>
    <col min="3585" max="3585" width="4.42578125" style="307" customWidth="1"/>
    <col min="3586" max="3586" width="8.140625" style="307" customWidth="1"/>
    <col min="3587" max="3587" width="8" style="307" customWidth="1"/>
    <col min="3588" max="3588" width="6.140625" style="307" customWidth="1"/>
    <col min="3589" max="3589" width="4.28515625" style="307" customWidth="1"/>
    <col min="3590" max="3590" width="6" style="307" customWidth="1"/>
    <col min="3591" max="3591" width="5.5703125" style="307" customWidth="1"/>
    <col min="3592" max="3602" width="8.28515625" style="307" customWidth="1"/>
    <col min="3603" max="3603" width="8" style="307" customWidth="1"/>
    <col min="3604" max="3667" width="8.28515625" style="307" customWidth="1"/>
    <col min="3668" max="3840" width="9.140625" style="307"/>
    <col min="3841" max="3841" width="4.42578125" style="307" customWidth="1"/>
    <col min="3842" max="3842" width="8.140625" style="307" customWidth="1"/>
    <col min="3843" max="3843" width="8" style="307" customWidth="1"/>
    <col min="3844" max="3844" width="6.140625" style="307" customWidth="1"/>
    <col min="3845" max="3845" width="4.28515625" style="307" customWidth="1"/>
    <col min="3846" max="3846" width="6" style="307" customWidth="1"/>
    <col min="3847" max="3847" width="5.5703125" style="307" customWidth="1"/>
    <col min="3848" max="3858" width="8.28515625" style="307" customWidth="1"/>
    <col min="3859" max="3859" width="8" style="307" customWidth="1"/>
    <col min="3860" max="3923" width="8.28515625" style="307" customWidth="1"/>
    <col min="3924" max="4096" width="9.140625" style="307"/>
    <col min="4097" max="4097" width="4.42578125" style="307" customWidth="1"/>
    <col min="4098" max="4098" width="8.140625" style="307" customWidth="1"/>
    <col min="4099" max="4099" width="8" style="307" customWidth="1"/>
    <col min="4100" max="4100" width="6.140625" style="307" customWidth="1"/>
    <col min="4101" max="4101" width="4.28515625" style="307" customWidth="1"/>
    <col min="4102" max="4102" width="6" style="307" customWidth="1"/>
    <col min="4103" max="4103" width="5.5703125" style="307" customWidth="1"/>
    <col min="4104" max="4114" width="8.28515625" style="307" customWidth="1"/>
    <col min="4115" max="4115" width="8" style="307" customWidth="1"/>
    <col min="4116" max="4179" width="8.28515625" style="307" customWidth="1"/>
    <col min="4180" max="4352" width="9.140625" style="307"/>
    <col min="4353" max="4353" width="4.42578125" style="307" customWidth="1"/>
    <col min="4354" max="4354" width="8.140625" style="307" customWidth="1"/>
    <col min="4355" max="4355" width="8" style="307" customWidth="1"/>
    <col min="4356" max="4356" width="6.140625" style="307" customWidth="1"/>
    <col min="4357" max="4357" width="4.28515625" style="307" customWidth="1"/>
    <col min="4358" max="4358" width="6" style="307" customWidth="1"/>
    <col min="4359" max="4359" width="5.5703125" style="307" customWidth="1"/>
    <col min="4360" max="4370" width="8.28515625" style="307" customWidth="1"/>
    <col min="4371" max="4371" width="8" style="307" customWidth="1"/>
    <col min="4372" max="4435" width="8.28515625" style="307" customWidth="1"/>
    <col min="4436" max="4608" width="9.140625" style="307"/>
    <col min="4609" max="4609" width="4.42578125" style="307" customWidth="1"/>
    <col min="4610" max="4610" width="8.140625" style="307" customWidth="1"/>
    <col min="4611" max="4611" width="8" style="307" customWidth="1"/>
    <col min="4612" max="4612" width="6.140625" style="307" customWidth="1"/>
    <col min="4613" max="4613" width="4.28515625" style="307" customWidth="1"/>
    <col min="4614" max="4614" width="6" style="307" customWidth="1"/>
    <col min="4615" max="4615" width="5.5703125" style="307" customWidth="1"/>
    <col min="4616" max="4626" width="8.28515625" style="307" customWidth="1"/>
    <col min="4627" max="4627" width="8" style="307" customWidth="1"/>
    <col min="4628" max="4691" width="8.28515625" style="307" customWidth="1"/>
    <col min="4692" max="4864" width="9.140625" style="307"/>
    <col min="4865" max="4865" width="4.42578125" style="307" customWidth="1"/>
    <col min="4866" max="4866" width="8.140625" style="307" customWidth="1"/>
    <col min="4867" max="4867" width="8" style="307" customWidth="1"/>
    <col min="4868" max="4868" width="6.140625" style="307" customWidth="1"/>
    <col min="4869" max="4869" width="4.28515625" style="307" customWidth="1"/>
    <col min="4870" max="4870" width="6" style="307" customWidth="1"/>
    <col min="4871" max="4871" width="5.5703125" style="307" customWidth="1"/>
    <col min="4872" max="4882" width="8.28515625" style="307" customWidth="1"/>
    <col min="4883" max="4883" width="8" style="307" customWidth="1"/>
    <col min="4884" max="4947" width="8.28515625" style="307" customWidth="1"/>
    <col min="4948" max="5120" width="9.140625" style="307"/>
    <col min="5121" max="5121" width="4.42578125" style="307" customWidth="1"/>
    <col min="5122" max="5122" width="8.140625" style="307" customWidth="1"/>
    <col min="5123" max="5123" width="8" style="307" customWidth="1"/>
    <col min="5124" max="5124" width="6.140625" style="307" customWidth="1"/>
    <col min="5125" max="5125" width="4.28515625" style="307" customWidth="1"/>
    <col min="5126" max="5126" width="6" style="307" customWidth="1"/>
    <col min="5127" max="5127" width="5.5703125" style="307" customWidth="1"/>
    <col min="5128" max="5138" width="8.28515625" style="307" customWidth="1"/>
    <col min="5139" max="5139" width="8" style="307" customWidth="1"/>
    <col min="5140" max="5203" width="8.28515625" style="307" customWidth="1"/>
    <col min="5204" max="5376" width="9.140625" style="307"/>
    <col min="5377" max="5377" width="4.42578125" style="307" customWidth="1"/>
    <col min="5378" max="5378" width="8.140625" style="307" customWidth="1"/>
    <col min="5379" max="5379" width="8" style="307" customWidth="1"/>
    <col min="5380" max="5380" width="6.140625" style="307" customWidth="1"/>
    <col min="5381" max="5381" width="4.28515625" style="307" customWidth="1"/>
    <col min="5382" max="5382" width="6" style="307" customWidth="1"/>
    <col min="5383" max="5383" width="5.5703125" style="307" customWidth="1"/>
    <col min="5384" max="5394" width="8.28515625" style="307" customWidth="1"/>
    <col min="5395" max="5395" width="8" style="307" customWidth="1"/>
    <col min="5396" max="5459" width="8.28515625" style="307" customWidth="1"/>
    <col min="5460" max="5632" width="9.140625" style="307"/>
    <col min="5633" max="5633" width="4.42578125" style="307" customWidth="1"/>
    <col min="5634" max="5634" width="8.140625" style="307" customWidth="1"/>
    <col min="5635" max="5635" width="8" style="307" customWidth="1"/>
    <col min="5636" max="5636" width="6.140625" style="307" customWidth="1"/>
    <col min="5637" max="5637" width="4.28515625" style="307" customWidth="1"/>
    <col min="5638" max="5638" width="6" style="307" customWidth="1"/>
    <col min="5639" max="5639" width="5.5703125" style="307" customWidth="1"/>
    <col min="5640" max="5650" width="8.28515625" style="307" customWidth="1"/>
    <col min="5651" max="5651" width="8" style="307" customWidth="1"/>
    <col min="5652" max="5715" width="8.28515625" style="307" customWidth="1"/>
    <col min="5716" max="5888" width="9.140625" style="307"/>
    <col min="5889" max="5889" width="4.42578125" style="307" customWidth="1"/>
    <col min="5890" max="5890" width="8.140625" style="307" customWidth="1"/>
    <col min="5891" max="5891" width="8" style="307" customWidth="1"/>
    <col min="5892" max="5892" width="6.140625" style="307" customWidth="1"/>
    <col min="5893" max="5893" width="4.28515625" style="307" customWidth="1"/>
    <col min="5894" max="5894" width="6" style="307" customWidth="1"/>
    <col min="5895" max="5895" width="5.5703125" style="307" customWidth="1"/>
    <col min="5896" max="5906" width="8.28515625" style="307" customWidth="1"/>
    <col min="5907" max="5907" width="8" style="307" customWidth="1"/>
    <col min="5908" max="5971" width="8.28515625" style="307" customWidth="1"/>
    <col min="5972" max="6144" width="9.140625" style="307"/>
    <col min="6145" max="6145" width="4.42578125" style="307" customWidth="1"/>
    <col min="6146" max="6146" width="8.140625" style="307" customWidth="1"/>
    <col min="6147" max="6147" width="8" style="307" customWidth="1"/>
    <col min="6148" max="6148" width="6.140625" style="307" customWidth="1"/>
    <col min="6149" max="6149" width="4.28515625" style="307" customWidth="1"/>
    <col min="6150" max="6150" width="6" style="307" customWidth="1"/>
    <col min="6151" max="6151" width="5.5703125" style="307" customWidth="1"/>
    <col min="6152" max="6162" width="8.28515625" style="307" customWidth="1"/>
    <col min="6163" max="6163" width="8" style="307" customWidth="1"/>
    <col min="6164" max="6227" width="8.28515625" style="307" customWidth="1"/>
    <col min="6228" max="6400" width="9.140625" style="307"/>
    <col min="6401" max="6401" width="4.42578125" style="307" customWidth="1"/>
    <col min="6402" max="6402" width="8.140625" style="307" customWidth="1"/>
    <col min="6403" max="6403" width="8" style="307" customWidth="1"/>
    <col min="6404" max="6404" width="6.140625" style="307" customWidth="1"/>
    <col min="6405" max="6405" width="4.28515625" style="307" customWidth="1"/>
    <col min="6406" max="6406" width="6" style="307" customWidth="1"/>
    <col min="6407" max="6407" width="5.5703125" style="307" customWidth="1"/>
    <col min="6408" max="6418" width="8.28515625" style="307" customWidth="1"/>
    <col min="6419" max="6419" width="8" style="307" customWidth="1"/>
    <col min="6420" max="6483" width="8.28515625" style="307" customWidth="1"/>
    <col min="6484" max="6656" width="9.140625" style="307"/>
    <col min="6657" max="6657" width="4.42578125" style="307" customWidth="1"/>
    <col min="6658" max="6658" width="8.140625" style="307" customWidth="1"/>
    <col min="6659" max="6659" width="8" style="307" customWidth="1"/>
    <col min="6660" max="6660" width="6.140625" style="307" customWidth="1"/>
    <col min="6661" max="6661" width="4.28515625" style="307" customWidth="1"/>
    <col min="6662" max="6662" width="6" style="307" customWidth="1"/>
    <col min="6663" max="6663" width="5.5703125" style="307" customWidth="1"/>
    <col min="6664" max="6674" width="8.28515625" style="307" customWidth="1"/>
    <col min="6675" max="6675" width="8" style="307" customWidth="1"/>
    <col min="6676" max="6739" width="8.28515625" style="307" customWidth="1"/>
    <col min="6740" max="6912" width="9.140625" style="307"/>
    <col min="6913" max="6913" width="4.42578125" style="307" customWidth="1"/>
    <col min="6914" max="6914" width="8.140625" style="307" customWidth="1"/>
    <col min="6915" max="6915" width="8" style="307" customWidth="1"/>
    <col min="6916" max="6916" width="6.140625" style="307" customWidth="1"/>
    <col min="6917" max="6917" width="4.28515625" style="307" customWidth="1"/>
    <col min="6918" max="6918" width="6" style="307" customWidth="1"/>
    <col min="6919" max="6919" width="5.5703125" style="307" customWidth="1"/>
    <col min="6920" max="6930" width="8.28515625" style="307" customWidth="1"/>
    <col min="6931" max="6931" width="8" style="307" customWidth="1"/>
    <col min="6932" max="6995" width="8.28515625" style="307" customWidth="1"/>
    <col min="6996" max="7168" width="9.140625" style="307"/>
    <col min="7169" max="7169" width="4.42578125" style="307" customWidth="1"/>
    <col min="7170" max="7170" width="8.140625" style="307" customWidth="1"/>
    <col min="7171" max="7171" width="8" style="307" customWidth="1"/>
    <col min="7172" max="7172" width="6.140625" style="307" customWidth="1"/>
    <col min="7173" max="7173" width="4.28515625" style="307" customWidth="1"/>
    <col min="7174" max="7174" width="6" style="307" customWidth="1"/>
    <col min="7175" max="7175" width="5.5703125" style="307" customWidth="1"/>
    <col min="7176" max="7186" width="8.28515625" style="307" customWidth="1"/>
    <col min="7187" max="7187" width="8" style="307" customWidth="1"/>
    <col min="7188" max="7251" width="8.28515625" style="307" customWidth="1"/>
    <col min="7252" max="7424" width="9.140625" style="307"/>
    <col min="7425" max="7425" width="4.42578125" style="307" customWidth="1"/>
    <col min="7426" max="7426" width="8.140625" style="307" customWidth="1"/>
    <col min="7427" max="7427" width="8" style="307" customWidth="1"/>
    <col min="7428" max="7428" width="6.140625" style="307" customWidth="1"/>
    <col min="7429" max="7429" width="4.28515625" style="307" customWidth="1"/>
    <col min="7430" max="7430" width="6" style="307" customWidth="1"/>
    <col min="7431" max="7431" width="5.5703125" style="307" customWidth="1"/>
    <col min="7432" max="7442" width="8.28515625" style="307" customWidth="1"/>
    <col min="7443" max="7443" width="8" style="307" customWidth="1"/>
    <col min="7444" max="7507" width="8.28515625" style="307" customWidth="1"/>
    <col min="7508" max="7680" width="9.140625" style="307"/>
    <col min="7681" max="7681" width="4.42578125" style="307" customWidth="1"/>
    <col min="7682" max="7682" width="8.140625" style="307" customWidth="1"/>
    <col min="7683" max="7683" width="8" style="307" customWidth="1"/>
    <col min="7684" max="7684" width="6.140625" style="307" customWidth="1"/>
    <col min="7685" max="7685" width="4.28515625" style="307" customWidth="1"/>
    <col min="7686" max="7686" width="6" style="307" customWidth="1"/>
    <col min="7687" max="7687" width="5.5703125" style="307" customWidth="1"/>
    <col min="7688" max="7698" width="8.28515625" style="307" customWidth="1"/>
    <col min="7699" max="7699" width="8" style="307" customWidth="1"/>
    <col min="7700" max="7763" width="8.28515625" style="307" customWidth="1"/>
    <col min="7764" max="7936" width="9.140625" style="307"/>
    <col min="7937" max="7937" width="4.42578125" style="307" customWidth="1"/>
    <col min="7938" max="7938" width="8.140625" style="307" customWidth="1"/>
    <col min="7939" max="7939" width="8" style="307" customWidth="1"/>
    <col min="7940" max="7940" width="6.140625" style="307" customWidth="1"/>
    <col min="7941" max="7941" width="4.28515625" style="307" customWidth="1"/>
    <col min="7942" max="7942" width="6" style="307" customWidth="1"/>
    <col min="7943" max="7943" width="5.5703125" style="307" customWidth="1"/>
    <col min="7944" max="7954" width="8.28515625" style="307" customWidth="1"/>
    <col min="7955" max="7955" width="8" style="307" customWidth="1"/>
    <col min="7956" max="8019" width="8.28515625" style="307" customWidth="1"/>
    <col min="8020" max="8192" width="9.140625" style="307"/>
    <col min="8193" max="8193" width="4.42578125" style="307" customWidth="1"/>
    <col min="8194" max="8194" width="8.140625" style="307" customWidth="1"/>
    <col min="8195" max="8195" width="8" style="307" customWidth="1"/>
    <col min="8196" max="8196" width="6.140625" style="307" customWidth="1"/>
    <col min="8197" max="8197" width="4.28515625" style="307" customWidth="1"/>
    <col min="8198" max="8198" width="6" style="307" customWidth="1"/>
    <col min="8199" max="8199" width="5.5703125" style="307" customWidth="1"/>
    <col min="8200" max="8210" width="8.28515625" style="307" customWidth="1"/>
    <col min="8211" max="8211" width="8" style="307" customWidth="1"/>
    <col min="8212" max="8275" width="8.28515625" style="307" customWidth="1"/>
    <col min="8276" max="8448" width="9.140625" style="307"/>
    <col min="8449" max="8449" width="4.42578125" style="307" customWidth="1"/>
    <col min="8450" max="8450" width="8.140625" style="307" customWidth="1"/>
    <col min="8451" max="8451" width="8" style="307" customWidth="1"/>
    <col min="8452" max="8452" width="6.140625" style="307" customWidth="1"/>
    <col min="8453" max="8453" width="4.28515625" style="307" customWidth="1"/>
    <col min="8454" max="8454" width="6" style="307" customWidth="1"/>
    <col min="8455" max="8455" width="5.5703125" style="307" customWidth="1"/>
    <col min="8456" max="8466" width="8.28515625" style="307" customWidth="1"/>
    <col min="8467" max="8467" width="8" style="307" customWidth="1"/>
    <col min="8468" max="8531" width="8.28515625" style="307" customWidth="1"/>
    <col min="8532" max="8704" width="9.140625" style="307"/>
    <col min="8705" max="8705" width="4.42578125" style="307" customWidth="1"/>
    <col min="8706" max="8706" width="8.140625" style="307" customWidth="1"/>
    <col min="8707" max="8707" width="8" style="307" customWidth="1"/>
    <col min="8708" max="8708" width="6.140625" style="307" customWidth="1"/>
    <col min="8709" max="8709" width="4.28515625" style="307" customWidth="1"/>
    <col min="8710" max="8710" width="6" style="307" customWidth="1"/>
    <col min="8711" max="8711" width="5.5703125" style="307" customWidth="1"/>
    <col min="8712" max="8722" width="8.28515625" style="307" customWidth="1"/>
    <col min="8723" max="8723" width="8" style="307" customWidth="1"/>
    <col min="8724" max="8787" width="8.28515625" style="307" customWidth="1"/>
    <col min="8788" max="8960" width="9.140625" style="307"/>
    <col min="8961" max="8961" width="4.42578125" style="307" customWidth="1"/>
    <col min="8962" max="8962" width="8.140625" style="307" customWidth="1"/>
    <col min="8963" max="8963" width="8" style="307" customWidth="1"/>
    <col min="8964" max="8964" width="6.140625" style="307" customWidth="1"/>
    <col min="8965" max="8965" width="4.28515625" style="307" customWidth="1"/>
    <col min="8966" max="8966" width="6" style="307" customWidth="1"/>
    <col min="8967" max="8967" width="5.5703125" style="307" customWidth="1"/>
    <col min="8968" max="8978" width="8.28515625" style="307" customWidth="1"/>
    <col min="8979" max="8979" width="8" style="307" customWidth="1"/>
    <col min="8980" max="9043" width="8.28515625" style="307" customWidth="1"/>
    <col min="9044" max="9216" width="9.140625" style="307"/>
    <col min="9217" max="9217" width="4.42578125" style="307" customWidth="1"/>
    <col min="9218" max="9218" width="8.140625" style="307" customWidth="1"/>
    <col min="9219" max="9219" width="8" style="307" customWidth="1"/>
    <col min="9220" max="9220" width="6.140625" style="307" customWidth="1"/>
    <col min="9221" max="9221" width="4.28515625" style="307" customWidth="1"/>
    <col min="9222" max="9222" width="6" style="307" customWidth="1"/>
    <col min="9223" max="9223" width="5.5703125" style="307" customWidth="1"/>
    <col min="9224" max="9234" width="8.28515625" style="307" customWidth="1"/>
    <col min="9235" max="9235" width="8" style="307" customWidth="1"/>
    <col min="9236" max="9299" width="8.28515625" style="307" customWidth="1"/>
    <col min="9300" max="9472" width="9.140625" style="307"/>
    <col min="9473" max="9473" width="4.42578125" style="307" customWidth="1"/>
    <col min="9474" max="9474" width="8.140625" style="307" customWidth="1"/>
    <col min="9475" max="9475" width="8" style="307" customWidth="1"/>
    <col min="9476" max="9476" width="6.140625" style="307" customWidth="1"/>
    <col min="9477" max="9477" width="4.28515625" style="307" customWidth="1"/>
    <col min="9478" max="9478" width="6" style="307" customWidth="1"/>
    <col min="9479" max="9479" width="5.5703125" style="307" customWidth="1"/>
    <col min="9480" max="9490" width="8.28515625" style="307" customWidth="1"/>
    <col min="9491" max="9491" width="8" style="307" customWidth="1"/>
    <col min="9492" max="9555" width="8.28515625" style="307" customWidth="1"/>
    <col min="9556" max="9728" width="9.140625" style="307"/>
    <col min="9729" max="9729" width="4.42578125" style="307" customWidth="1"/>
    <col min="9730" max="9730" width="8.140625" style="307" customWidth="1"/>
    <col min="9731" max="9731" width="8" style="307" customWidth="1"/>
    <col min="9732" max="9732" width="6.140625" style="307" customWidth="1"/>
    <col min="9733" max="9733" width="4.28515625" style="307" customWidth="1"/>
    <col min="9734" max="9734" width="6" style="307" customWidth="1"/>
    <col min="9735" max="9735" width="5.5703125" style="307" customWidth="1"/>
    <col min="9736" max="9746" width="8.28515625" style="307" customWidth="1"/>
    <col min="9747" max="9747" width="8" style="307" customWidth="1"/>
    <col min="9748" max="9811" width="8.28515625" style="307" customWidth="1"/>
    <col min="9812" max="9984" width="9.140625" style="307"/>
    <col min="9985" max="9985" width="4.42578125" style="307" customWidth="1"/>
    <col min="9986" max="9986" width="8.140625" style="307" customWidth="1"/>
    <col min="9987" max="9987" width="8" style="307" customWidth="1"/>
    <col min="9988" max="9988" width="6.140625" style="307" customWidth="1"/>
    <col min="9989" max="9989" width="4.28515625" style="307" customWidth="1"/>
    <col min="9990" max="9990" width="6" style="307" customWidth="1"/>
    <col min="9991" max="9991" width="5.5703125" style="307" customWidth="1"/>
    <col min="9992" max="10002" width="8.28515625" style="307" customWidth="1"/>
    <col min="10003" max="10003" width="8" style="307" customWidth="1"/>
    <col min="10004" max="10067" width="8.28515625" style="307" customWidth="1"/>
    <col min="10068" max="10240" width="9.140625" style="307"/>
    <col min="10241" max="10241" width="4.42578125" style="307" customWidth="1"/>
    <col min="10242" max="10242" width="8.140625" style="307" customWidth="1"/>
    <col min="10243" max="10243" width="8" style="307" customWidth="1"/>
    <col min="10244" max="10244" width="6.140625" style="307" customWidth="1"/>
    <col min="10245" max="10245" width="4.28515625" style="307" customWidth="1"/>
    <col min="10246" max="10246" width="6" style="307" customWidth="1"/>
    <col min="10247" max="10247" width="5.5703125" style="307" customWidth="1"/>
    <col min="10248" max="10258" width="8.28515625" style="307" customWidth="1"/>
    <col min="10259" max="10259" width="8" style="307" customWidth="1"/>
    <col min="10260" max="10323" width="8.28515625" style="307" customWidth="1"/>
    <col min="10324" max="10496" width="9.140625" style="307"/>
    <col min="10497" max="10497" width="4.42578125" style="307" customWidth="1"/>
    <col min="10498" max="10498" width="8.140625" style="307" customWidth="1"/>
    <col min="10499" max="10499" width="8" style="307" customWidth="1"/>
    <col min="10500" max="10500" width="6.140625" style="307" customWidth="1"/>
    <col min="10501" max="10501" width="4.28515625" style="307" customWidth="1"/>
    <col min="10502" max="10502" width="6" style="307" customWidth="1"/>
    <col min="10503" max="10503" width="5.5703125" style="307" customWidth="1"/>
    <col min="10504" max="10514" width="8.28515625" style="307" customWidth="1"/>
    <col min="10515" max="10515" width="8" style="307" customWidth="1"/>
    <col min="10516" max="10579" width="8.28515625" style="307" customWidth="1"/>
    <col min="10580" max="10752" width="9.140625" style="307"/>
    <col min="10753" max="10753" width="4.42578125" style="307" customWidth="1"/>
    <col min="10754" max="10754" width="8.140625" style="307" customWidth="1"/>
    <col min="10755" max="10755" width="8" style="307" customWidth="1"/>
    <col min="10756" max="10756" width="6.140625" style="307" customWidth="1"/>
    <col min="10757" max="10757" width="4.28515625" style="307" customWidth="1"/>
    <col min="10758" max="10758" width="6" style="307" customWidth="1"/>
    <col min="10759" max="10759" width="5.5703125" style="307" customWidth="1"/>
    <col min="10760" max="10770" width="8.28515625" style="307" customWidth="1"/>
    <col min="10771" max="10771" width="8" style="307" customWidth="1"/>
    <col min="10772" max="10835" width="8.28515625" style="307" customWidth="1"/>
    <col min="10836" max="11008" width="9.140625" style="307"/>
    <col min="11009" max="11009" width="4.42578125" style="307" customWidth="1"/>
    <col min="11010" max="11010" width="8.140625" style="307" customWidth="1"/>
    <col min="11011" max="11011" width="8" style="307" customWidth="1"/>
    <col min="11012" max="11012" width="6.140625" style="307" customWidth="1"/>
    <col min="11013" max="11013" width="4.28515625" style="307" customWidth="1"/>
    <col min="11014" max="11014" width="6" style="307" customWidth="1"/>
    <col min="11015" max="11015" width="5.5703125" style="307" customWidth="1"/>
    <col min="11016" max="11026" width="8.28515625" style="307" customWidth="1"/>
    <col min="11027" max="11027" width="8" style="307" customWidth="1"/>
    <col min="11028" max="11091" width="8.28515625" style="307" customWidth="1"/>
    <col min="11092" max="11264" width="9.140625" style="307"/>
    <col min="11265" max="11265" width="4.42578125" style="307" customWidth="1"/>
    <col min="11266" max="11266" width="8.140625" style="307" customWidth="1"/>
    <col min="11267" max="11267" width="8" style="307" customWidth="1"/>
    <col min="11268" max="11268" width="6.140625" style="307" customWidth="1"/>
    <col min="11269" max="11269" width="4.28515625" style="307" customWidth="1"/>
    <col min="11270" max="11270" width="6" style="307" customWidth="1"/>
    <col min="11271" max="11271" width="5.5703125" style="307" customWidth="1"/>
    <col min="11272" max="11282" width="8.28515625" style="307" customWidth="1"/>
    <col min="11283" max="11283" width="8" style="307" customWidth="1"/>
    <col min="11284" max="11347" width="8.28515625" style="307" customWidth="1"/>
    <col min="11348" max="11520" width="9.140625" style="307"/>
    <col min="11521" max="11521" width="4.42578125" style="307" customWidth="1"/>
    <col min="11522" max="11522" width="8.140625" style="307" customWidth="1"/>
    <col min="11523" max="11523" width="8" style="307" customWidth="1"/>
    <col min="11524" max="11524" width="6.140625" style="307" customWidth="1"/>
    <col min="11525" max="11525" width="4.28515625" style="307" customWidth="1"/>
    <col min="11526" max="11526" width="6" style="307" customWidth="1"/>
    <col min="11527" max="11527" width="5.5703125" style="307" customWidth="1"/>
    <col min="11528" max="11538" width="8.28515625" style="307" customWidth="1"/>
    <col min="11539" max="11539" width="8" style="307" customWidth="1"/>
    <col min="11540" max="11603" width="8.28515625" style="307" customWidth="1"/>
    <col min="11604" max="11776" width="9.140625" style="307"/>
    <col min="11777" max="11777" width="4.42578125" style="307" customWidth="1"/>
    <col min="11778" max="11778" width="8.140625" style="307" customWidth="1"/>
    <col min="11779" max="11779" width="8" style="307" customWidth="1"/>
    <col min="11780" max="11780" width="6.140625" style="307" customWidth="1"/>
    <col min="11781" max="11781" width="4.28515625" style="307" customWidth="1"/>
    <col min="11782" max="11782" width="6" style="307" customWidth="1"/>
    <col min="11783" max="11783" width="5.5703125" style="307" customWidth="1"/>
    <col min="11784" max="11794" width="8.28515625" style="307" customWidth="1"/>
    <col min="11795" max="11795" width="8" style="307" customWidth="1"/>
    <col min="11796" max="11859" width="8.28515625" style="307" customWidth="1"/>
    <col min="11860" max="12032" width="9.140625" style="307"/>
    <col min="12033" max="12033" width="4.42578125" style="307" customWidth="1"/>
    <col min="12034" max="12034" width="8.140625" style="307" customWidth="1"/>
    <col min="12035" max="12035" width="8" style="307" customWidth="1"/>
    <col min="12036" max="12036" width="6.140625" style="307" customWidth="1"/>
    <col min="12037" max="12037" width="4.28515625" style="307" customWidth="1"/>
    <col min="12038" max="12038" width="6" style="307" customWidth="1"/>
    <col min="12039" max="12039" width="5.5703125" style="307" customWidth="1"/>
    <col min="12040" max="12050" width="8.28515625" style="307" customWidth="1"/>
    <col min="12051" max="12051" width="8" style="307" customWidth="1"/>
    <col min="12052" max="12115" width="8.28515625" style="307" customWidth="1"/>
    <col min="12116" max="12288" width="9.140625" style="307"/>
    <col min="12289" max="12289" width="4.42578125" style="307" customWidth="1"/>
    <col min="12290" max="12290" width="8.140625" style="307" customWidth="1"/>
    <col min="12291" max="12291" width="8" style="307" customWidth="1"/>
    <col min="12292" max="12292" width="6.140625" style="307" customWidth="1"/>
    <col min="12293" max="12293" width="4.28515625" style="307" customWidth="1"/>
    <col min="12294" max="12294" width="6" style="307" customWidth="1"/>
    <col min="12295" max="12295" width="5.5703125" style="307" customWidth="1"/>
    <col min="12296" max="12306" width="8.28515625" style="307" customWidth="1"/>
    <col min="12307" max="12307" width="8" style="307" customWidth="1"/>
    <col min="12308" max="12371" width="8.28515625" style="307" customWidth="1"/>
    <col min="12372" max="12544" width="9.140625" style="307"/>
    <col min="12545" max="12545" width="4.42578125" style="307" customWidth="1"/>
    <col min="12546" max="12546" width="8.140625" style="307" customWidth="1"/>
    <col min="12547" max="12547" width="8" style="307" customWidth="1"/>
    <col min="12548" max="12548" width="6.140625" style="307" customWidth="1"/>
    <col min="12549" max="12549" width="4.28515625" style="307" customWidth="1"/>
    <col min="12550" max="12550" width="6" style="307" customWidth="1"/>
    <col min="12551" max="12551" width="5.5703125" style="307" customWidth="1"/>
    <col min="12552" max="12562" width="8.28515625" style="307" customWidth="1"/>
    <col min="12563" max="12563" width="8" style="307" customWidth="1"/>
    <col min="12564" max="12627" width="8.28515625" style="307" customWidth="1"/>
    <col min="12628" max="12800" width="9.140625" style="307"/>
    <col min="12801" max="12801" width="4.42578125" style="307" customWidth="1"/>
    <col min="12802" max="12802" width="8.140625" style="307" customWidth="1"/>
    <col min="12803" max="12803" width="8" style="307" customWidth="1"/>
    <col min="12804" max="12804" width="6.140625" style="307" customWidth="1"/>
    <col min="12805" max="12805" width="4.28515625" style="307" customWidth="1"/>
    <col min="12806" max="12806" width="6" style="307" customWidth="1"/>
    <col min="12807" max="12807" width="5.5703125" style="307" customWidth="1"/>
    <col min="12808" max="12818" width="8.28515625" style="307" customWidth="1"/>
    <col min="12819" max="12819" width="8" style="307" customWidth="1"/>
    <col min="12820" max="12883" width="8.28515625" style="307" customWidth="1"/>
    <col min="12884" max="13056" width="9.140625" style="307"/>
    <col min="13057" max="13057" width="4.42578125" style="307" customWidth="1"/>
    <col min="13058" max="13058" width="8.140625" style="307" customWidth="1"/>
    <col min="13059" max="13059" width="8" style="307" customWidth="1"/>
    <col min="13060" max="13060" width="6.140625" style="307" customWidth="1"/>
    <col min="13061" max="13061" width="4.28515625" style="307" customWidth="1"/>
    <col min="13062" max="13062" width="6" style="307" customWidth="1"/>
    <col min="13063" max="13063" width="5.5703125" style="307" customWidth="1"/>
    <col min="13064" max="13074" width="8.28515625" style="307" customWidth="1"/>
    <col min="13075" max="13075" width="8" style="307" customWidth="1"/>
    <col min="13076" max="13139" width="8.28515625" style="307" customWidth="1"/>
    <col min="13140" max="13312" width="9.140625" style="307"/>
    <col min="13313" max="13313" width="4.42578125" style="307" customWidth="1"/>
    <col min="13314" max="13314" width="8.140625" style="307" customWidth="1"/>
    <col min="13315" max="13315" width="8" style="307" customWidth="1"/>
    <col min="13316" max="13316" width="6.140625" style="307" customWidth="1"/>
    <col min="13317" max="13317" width="4.28515625" style="307" customWidth="1"/>
    <col min="13318" max="13318" width="6" style="307" customWidth="1"/>
    <col min="13319" max="13319" width="5.5703125" style="307" customWidth="1"/>
    <col min="13320" max="13330" width="8.28515625" style="307" customWidth="1"/>
    <col min="13331" max="13331" width="8" style="307" customWidth="1"/>
    <col min="13332" max="13395" width="8.28515625" style="307" customWidth="1"/>
    <col min="13396" max="13568" width="9.140625" style="307"/>
    <col min="13569" max="13569" width="4.42578125" style="307" customWidth="1"/>
    <col min="13570" max="13570" width="8.140625" style="307" customWidth="1"/>
    <col min="13571" max="13571" width="8" style="307" customWidth="1"/>
    <col min="13572" max="13572" width="6.140625" style="307" customWidth="1"/>
    <col min="13573" max="13573" width="4.28515625" style="307" customWidth="1"/>
    <col min="13574" max="13574" width="6" style="307" customWidth="1"/>
    <col min="13575" max="13575" width="5.5703125" style="307" customWidth="1"/>
    <col min="13576" max="13586" width="8.28515625" style="307" customWidth="1"/>
    <col min="13587" max="13587" width="8" style="307" customWidth="1"/>
    <col min="13588" max="13651" width="8.28515625" style="307" customWidth="1"/>
    <col min="13652" max="13824" width="9.140625" style="307"/>
    <col min="13825" max="13825" width="4.42578125" style="307" customWidth="1"/>
    <col min="13826" max="13826" width="8.140625" style="307" customWidth="1"/>
    <col min="13827" max="13827" width="8" style="307" customWidth="1"/>
    <col min="13828" max="13828" width="6.140625" style="307" customWidth="1"/>
    <col min="13829" max="13829" width="4.28515625" style="307" customWidth="1"/>
    <col min="13830" max="13830" width="6" style="307" customWidth="1"/>
    <col min="13831" max="13831" width="5.5703125" style="307" customWidth="1"/>
    <col min="13832" max="13842" width="8.28515625" style="307" customWidth="1"/>
    <col min="13843" max="13843" width="8" style="307" customWidth="1"/>
    <col min="13844" max="13907" width="8.28515625" style="307" customWidth="1"/>
    <col min="13908" max="14080" width="9.140625" style="307"/>
    <col min="14081" max="14081" width="4.42578125" style="307" customWidth="1"/>
    <col min="14082" max="14082" width="8.140625" style="307" customWidth="1"/>
    <col min="14083" max="14083" width="8" style="307" customWidth="1"/>
    <col min="14084" max="14084" width="6.140625" style="307" customWidth="1"/>
    <col min="14085" max="14085" width="4.28515625" style="307" customWidth="1"/>
    <col min="14086" max="14086" width="6" style="307" customWidth="1"/>
    <col min="14087" max="14087" width="5.5703125" style="307" customWidth="1"/>
    <col min="14088" max="14098" width="8.28515625" style="307" customWidth="1"/>
    <col min="14099" max="14099" width="8" style="307" customWidth="1"/>
    <col min="14100" max="14163" width="8.28515625" style="307" customWidth="1"/>
    <col min="14164" max="14336" width="9.140625" style="307"/>
    <col min="14337" max="14337" width="4.42578125" style="307" customWidth="1"/>
    <col min="14338" max="14338" width="8.140625" style="307" customWidth="1"/>
    <col min="14339" max="14339" width="8" style="307" customWidth="1"/>
    <col min="14340" max="14340" width="6.140625" style="307" customWidth="1"/>
    <col min="14341" max="14341" width="4.28515625" style="307" customWidth="1"/>
    <col min="14342" max="14342" width="6" style="307" customWidth="1"/>
    <col min="14343" max="14343" width="5.5703125" style="307" customWidth="1"/>
    <col min="14344" max="14354" width="8.28515625" style="307" customWidth="1"/>
    <col min="14355" max="14355" width="8" style="307" customWidth="1"/>
    <col min="14356" max="14419" width="8.28515625" style="307" customWidth="1"/>
    <col min="14420" max="14592" width="9.140625" style="307"/>
    <col min="14593" max="14593" width="4.42578125" style="307" customWidth="1"/>
    <col min="14594" max="14594" width="8.140625" style="307" customWidth="1"/>
    <col min="14595" max="14595" width="8" style="307" customWidth="1"/>
    <col min="14596" max="14596" width="6.140625" style="307" customWidth="1"/>
    <col min="14597" max="14597" width="4.28515625" style="307" customWidth="1"/>
    <col min="14598" max="14598" width="6" style="307" customWidth="1"/>
    <col min="14599" max="14599" width="5.5703125" style="307" customWidth="1"/>
    <col min="14600" max="14610" width="8.28515625" style="307" customWidth="1"/>
    <col min="14611" max="14611" width="8" style="307" customWidth="1"/>
    <col min="14612" max="14675" width="8.28515625" style="307" customWidth="1"/>
    <col min="14676" max="14848" width="9.140625" style="307"/>
    <col min="14849" max="14849" width="4.42578125" style="307" customWidth="1"/>
    <col min="14850" max="14850" width="8.140625" style="307" customWidth="1"/>
    <col min="14851" max="14851" width="8" style="307" customWidth="1"/>
    <col min="14852" max="14852" width="6.140625" style="307" customWidth="1"/>
    <col min="14853" max="14853" width="4.28515625" style="307" customWidth="1"/>
    <col min="14854" max="14854" width="6" style="307" customWidth="1"/>
    <col min="14855" max="14855" width="5.5703125" style="307" customWidth="1"/>
    <col min="14856" max="14866" width="8.28515625" style="307" customWidth="1"/>
    <col min="14867" max="14867" width="8" style="307" customWidth="1"/>
    <col min="14868" max="14931" width="8.28515625" style="307" customWidth="1"/>
    <col min="14932" max="15104" width="9.140625" style="307"/>
    <col min="15105" max="15105" width="4.42578125" style="307" customWidth="1"/>
    <col min="15106" max="15106" width="8.140625" style="307" customWidth="1"/>
    <col min="15107" max="15107" width="8" style="307" customWidth="1"/>
    <col min="15108" max="15108" width="6.140625" style="307" customWidth="1"/>
    <col min="15109" max="15109" width="4.28515625" style="307" customWidth="1"/>
    <col min="15110" max="15110" width="6" style="307" customWidth="1"/>
    <col min="15111" max="15111" width="5.5703125" style="307" customWidth="1"/>
    <col min="15112" max="15122" width="8.28515625" style="307" customWidth="1"/>
    <col min="15123" max="15123" width="8" style="307" customWidth="1"/>
    <col min="15124" max="15187" width="8.28515625" style="307" customWidth="1"/>
    <col min="15188" max="15360" width="9.140625" style="307"/>
    <col min="15361" max="15361" width="4.42578125" style="307" customWidth="1"/>
    <col min="15362" max="15362" width="8.140625" style="307" customWidth="1"/>
    <col min="15363" max="15363" width="8" style="307" customWidth="1"/>
    <col min="15364" max="15364" width="6.140625" style="307" customWidth="1"/>
    <col min="15365" max="15365" width="4.28515625" style="307" customWidth="1"/>
    <col min="15366" max="15366" width="6" style="307" customWidth="1"/>
    <col min="15367" max="15367" width="5.5703125" style="307" customWidth="1"/>
    <col min="15368" max="15378" width="8.28515625" style="307" customWidth="1"/>
    <col min="15379" max="15379" width="8" style="307" customWidth="1"/>
    <col min="15380" max="15443" width="8.28515625" style="307" customWidth="1"/>
    <col min="15444" max="15616" width="9.140625" style="307"/>
    <col min="15617" max="15617" width="4.42578125" style="307" customWidth="1"/>
    <col min="15618" max="15618" width="8.140625" style="307" customWidth="1"/>
    <col min="15619" max="15619" width="8" style="307" customWidth="1"/>
    <col min="15620" max="15620" width="6.140625" style="307" customWidth="1"/>
    <col min="15621" max="15621" width="4.28515625" style="307" customWidth="1"/>
    <col min="15622" max="15622" width="6" style="307" customWidth="1"/>
    <col min="15623" max="15623" width="5.5703125" style="307" customWidth="1"/>
    <col min="15624" max="15634" width="8.28515625" style="307" customWidth="1"/>
    <col min="15635" max="15635" width="8" style="307" customWidth="1"/>
    <col min="15636" max="15699" width="8.28515625" style="307" customWidth="1"/>
    <col min="15700" max="15872" width="9.140625" style="307"/>
    <col min="15873" max="15873" width="4.42578125" style="307" customWidth="1"/>
    <col min="15874" max="15874" width="8.140625" style="307" customWidth="1"/>
    <col min="15875" max="15875" width="8" style="307" customWidth="1"/>
    <col min="15876" max="15876" width="6.140625" style="307" customWidth="1"/>
    <col min="15877" max="15877" width="4.28515625" style="307" customWidth="1"/>
    <col min="15878" max="15878" width="6" style="307" customWidth="1"/>
    <col min="15879" max="15879" width="5.5703125" style="307" customWidth="1"/>
    <col min="15880" max="15890" width="8.28515625" style="307" customWidth="1"/>
    <col min="15891" max="15891" width="8" style="307" customWidth="1"/>
    <col min="15892" max="15955" width="8.28515625" style="307" customWidth="1"/>
    <col min="15956" max="16128" width="9.140625" style="307"/>
    <col min="16129" max="16129" width="4.42578125" style="307" customWidth="1"/>
    <col min="16130" max="16130" width="8.140625" style="307" customWidth="1"/>
    <col min="16131" max="16131" width="8" style="307" customWidth="1"/>
    <col min="16132" max="16132" width="6.140625" style="307" customWidth="1"/>
    <col min="16133" max="16133" width="4.28515625" style="307" customWidth="1"/>
    <col min="16134" max="16134" width="6" style="307" customWidth="1"/>
    <col min="16135" max="16135" width="5.5703125" style="307" customWidth="1"/>
    <col min="16136" max="16146" width="8.28515625" style="307" customWidth="1"/>
    <col min="16147" max="16147" width="8" style="307" customWidth="1"/>
    <col min="16148" max="16211" width="8.28515625" style="307" customWidth="1"/>
    <col min="16212" max="16384" width="9.140625" style="307"/>
  </cols>
  <sheetData>
    <row r="1" spans="1:79" ht="18" x14ac:dyDescent="0.25">
      <c r="C1" s="788" t="s">
        <v>0</v>
      </c>
      <c r="D1" s="789"/>
      <c r="H1" s="789"/>
      <c r="BY1" s="790" t="s">
        <v>286</v>
      </c>
    </row>
    <row r="2" spans="1:79" ht="14.25" x14ac:dyDescent="0.2">
      <c r="C2" s="791"/>
      <c r="D2" s="792"/>
      <c r="E2" s="792"/>
      <c r="F2" s="792"/>
    </row>
    <row r="3" spans="1:79" ht="24" customHeight="1" thickBot="1" x14ac:dyDescent="0.3">
      <c r="B3" s="339"/>
      <c r="C3" s="793" t="s">
        <v>2</v>
      </c>
      <c r="D3" s="793"/>
      <c r="E3" s="793"/>
      <c r="F3" s="794"/>
      <c r="G3" s="793"/>
      <c r="H3" s="793"/>
      <c r="J3" s="1088" t="s">
        <v>312</v>
      </c>
      <c r="K3" s="1088"/>
      <c r="L3" s="1088"/>
      <c r="M3" s="1088"/>
      <c r="N3" s="1466"/>
      <c r="O3" s="339"/>
      <c r="P3" s="339"/>
      <c r="BY3" s="796" t="s">
        <v>4</v>
      </c>
      <c r="BZ3" s="1089">
        <f>[2]Прил.2_ГИБДД!BZ5</f>
        <v>41808</v>
      </c>
      <c r="CA3" s="1089"/>
    </row>
    <row r="4" spans="1:79" ht="13.5" thickBot="1" x14ac:dyDescent="0.25">
      <c r="B4" s="339"/>
      <c r="C4" s="339"/>
      <c r="D4" s="339"/>
      <c r="E4" s="339"/>
      <c r="F4" s="339"/>
      <c r="G4" s="339"/>
      <c r="H4" s="339"/>
      <c r="I4" s="339"/>
      <c r="J4" s="339"/>
      <c r="K4" s="797"/>
      <c r="L4" s="339"/>
      <c r="M4" s="339"/>
    </row>
    <row r="5" spans="1:79" s="15" customFormat="1" ht="14.25" customHeight="1" thickBot="1" x14ac:dyDescent="0.25">
      <c r="A5" s="798" t="s">
        <v>5</v>
      </c>
      <c r="B5" s="799"/>
      <c r="C5" s="799"/>
      <c r="D5" s="800"/>
      <c r="E5" s="800"/>
      <c r="F5" s="801"/>
      <c r="G5" s="802"/>
      <c r="H5" s="803"/>
      <c r="I5" s="804">
        <v>1</v>
      </c>
      <c r="J5" s="805" t="s">
        <v>288</v>
      </c>
      <c r="K5" s="806"/>
      <c r="L5" s="807">
        <v>2</v>
      </c>
      <c r="M5" s="808" t="s">
        <v>288</v>
      </c>
      <c r="N5" s="803"/>
      <c r="O5" s="804">
        <v>3</v>
      </c>
      <c r="P5" s="805" t="s">
        <v>288</v>
      </c>
      <c r="Q5" s="803"/>
      <c r="R5" s="804">
        <v>4</v>
      </c>
      <c r="S5" s="805" t="s">
        <v>288</v>
      </c>
      <c r="T5" s="803"/>
      <c r="U5" s="804">
        <v>5</v>
      </c>
      <c r="V5" s="805" t="s">
        <v>288</v>
      </c>
      <c r="W5" s="803"/>
      <c r="X5" s="804">
        <v>6</v>
      </c>
      <c r="Y5" s="805" t="s">
        <v>288</v>
      </c>
      <c r="Z5" s="803"/>
      <c r="AA5" s="804">
        <v>7</v>
      </c>
      <c r="AB5" s="805" t="s">
        <v>288</v>
      </c>
      <c r="AC5" s="803"/>
      <c r="AD5" s="804">
        <v>8</v>
      </c>
      <c r="AE5" s="805" t="s">
        <v>288</v>
      </c>
      <c r="AF5" s="803"/>
      <c r="AG5" s="804">
        <v>9</v>
      </c>
      <c r="AH5" s="805" t="s">
        <v>288</v>
      </c>
      <c r="AI5" s="803"/>
      <c r="AJ5" s="804">
        <v>10</v>
      </c>
      <c r="AK5" s="805" t="s">
        <v>288</v>
      </c>
      <c r="AL5" s="803"/>
      <c r="AM5" s="804">
        <v>11</v>
      </c>
      <c r="AN5" s="805" t="s">
        <v>288</v>
      </c>
      <c r="AO5" s="803"/>
      <c r="AP5" s="804">
        <v>12</v>
      </c>
      <c r="AQ5" s="805" t="s">
        <v>288</v>
      </c>
      <c r="AR5" s="803"/>
      <c r="AS5" s="804">
        <v>13</v>
      </c>
      <c r="AT5" s="805" t="s">
        <v>288</v>
      </c>
      <c r="AU5" s="803"/>
      <c r="AV5" s="804">
        <v>14</v>
      </c>
      <c r="AW5" s="805" t="s">
        <v>288</v>
      </c>
      <c r="AX5" s="803"/>
      <c r="AY5" s="804">
        <v>15</v>
      </c>
      <c r="AZ5" s="805" t="s">
        <v>288</v>
      </c>
      <c r="BA5" s="803"/>
      <c r="BB5" s="804">
        <v>16</v>
      </c>
      <c r="BC5" s="805" t="s">
        <v>288</v>
      </c>
      <c r="BD5" s="803"/>
      <c r="BE5" s="804">
        <v>17</v>
      </c>
      <c r="BF5" s="805" t="s">
        <v>288</v>
      </c>
      <c r="BG5" s="803"/>
      <c r="BH5" s="804">
        <v>18</v>
      </c>
      <c r="BI5" s="805" t="s">
        <v>288</v>
      </c>
      <c r="BJ5" s="803"/>
      <c r="BK5" s="804">
        <v>19</v>
      </c>
      <c r="BL5" s="805" t="s">
        <v>288</v>
      </c>
      <c r="BM5" s="803"/>
      <c r="BN5" s="804">
        <v>20</v>
      </c>
      <c r="BO5" s="805" t="s">
        <v>288</v>
      </c>
      <c r="BP5" s="803"/>
      <c r="BQ5" s="804">
        <v>21</v>
      </c>
      <c r="BR5" s="805" t="s">
        <v>288</v>
      </c>
      <c r="BS5" s="803"/>
      <c r="BT5" s="804">
        <v>22</v>
      </c>
      <c r="BU5" s="805" t="s">
        <v>288</v>
      </c>
      <c r="BV5" s="810"/>
      <c r="BW5" s="807">
        <v>23</v>
      </c>
      <c r="BX5" s="808" t="s">
        <v>288</v>
      </c>
      <c r="BY5" s="810"/>
      <c r="BZ5" s="807">
        <v>24</v>
      </c>
      <c r="CA5" s="811" t="s">
        <v>288</v>
      </c>
    </row>
    <row r="6" spans="1:79" s="15" customFormat="1" x14ac:dyDescent="0.2">
      <c r="A6" s="798" t="s">
        <v>25</v>
      </c>
      <c r="B6" s="812"/>
      <c r="C6" s="812" t="s">
        <v>289</v>
      </c>
      <c r="D6" s="813"/>
      <c r="E6" s="813"/>
      <c r="F6" s="814"/>
      <c r="G6" s="814"/>
      <c r="H6" s="815" t="s">
        <v>27</v>
      </c>
      <c r="I6" s="816" t="s">
        <v>28</v>
      </c>
      <c r="J6" s="817" t="s">
        <v>29</v>
      </c>
      <c r="K6" s="815" t="s">
        <v>27</v>
      </c>
      <c r="L6" s="816" t="s">
        <v>28</v>
      </c>
      <c r="M6" s="817" t="s">
        <v>29</v>
      </c>
      <c r="N6" s="815" t="s">
        <v>27</v>
      </c>
      <c r="O6" s="816" t="s">
        <v>28</v>
      </c>
      <c r="P6" s="817" t="s">
        <v>29</v>
      </c>
      <c r="Q6" s="815" t="s">
        <v>27</v>
      </c>
      <c r="R6" s="816" t="s">
        <v>28</v>
      </c>
      <c r="S6" s="817" t="s">
        <v>29</v>
      </c>
      <c r="T6" s="815" t="s">
        <v>27</v>
      </c>
      <c r="U6" s="816" t="s">
        <v>28</v>
      </c>
      <c r="V6" s="817" t="s">
        <v>29</v>
      </c>
      <c r="W6" s="815" t="s">
        <v>27</v>
      </c>
      <c r="X6" s="816" t="s">
        <v>28</v>
      </c>
      <c r="Y6" s="817" t="s">
        <v>29</v>
      </c>
      <c r="Z6" s="815" t="s">
        <v>27</v>
      </c>
      <c r="AA6" s="816" t="s">
        <v>28</v>
      </c>
      <c r="AB6" s="817" t="s">
        <v>29</v>
      </c>
      <c r="AC6" s="815" t="s">
        <v>27</v>
      </c>
      <c r="AD6" s="816" t="s">
        <v>28</v>
      </c>
      <c r="AE6" s="817" t="s">
        <v>29</v>
      </c>
      <c r="AF6" s="815" t="s">
        <v>27</v>
      </c>
      <c r="AG6" s="816" t="s">
        <v>28</v>
      </c>
      <c r="AH6" s="817" t="s">
        <v>29</v>
      </c>
      <c r="AI6" s="815" t="s">
        <v>27</v>
      </c>
      <c r="AJ6" s="816" t="s">
        <v>28</v>
      </c>
      <c r="AK6" s="817" t="s">
        <v>29</v>
      </c>
      <c r="AL6" s="815" t="s">
        <v>27</v>
      </c>
      <c r="AM6" s="816" t="s">
        <v>28</v>
      </c>
      <c r="AN6" s="817" t="s">
        <v>29</v>
      </c>
      <c r="AO6" s="815" t="s">
        <v>27</v>
      </c>
      <c r="AP6" s="816" t="s">
        <v>28</v>
      </c>
      <c r="AQ6" s="817" t="s">
        <v>29</v>
      </c>
      <c r="AR6" s="815" t="s">
        <v>27</v>
      </c>
      <c r="AS6" s="816" t="s">
        <v>28</v>
      </c>
      <c r="AT6" s="817" t="s">
        <v>29</v>
      </c>
      <c r="AU6" s="815" t="s">
        <v>27</v>
      </c>
      <c r="AV6" s="816" t="s">
        <v>28</v>
      </c>
      <c r="AW6" s="817" t="s">
        <v>29</v>
      </c>
      <c r="AX6" s="815" t="s">
        <v>27</v>
      </c>
      <c r="AY6" s="816" t="s">
        <v>28</v>
      </c>
      <c r="AZ6" s="817" t="s">
        <v>29</v>
      </c>
      <c r="BA6" s="815" t="s">
        <v>27</v>
      </c>
      <c r="BB6" s="816" t="s">
        <v>28</v>
      </c>
      <c r="BC6" s="817" t="s">
        <v>29</v>
      </c>
      <c r="BD6" s="815" t="s">
        <v>27</v>
      </c>
      <c r="BE6" s="816" t="s">
        <v>28</v>
      </c>
      <c r="BF6" s="817" t="s">
        <v>29</v>
      </c>
      <c r="BG6" s="815" t="s">
        <v>27</v>
      </c>
      <c r="BH6" s="816" t="s">
        <v>28</v>
      </c>
      <c r="BI6" s="817" t="s">
        <v>29</v>
      </c>
      <c r="BJ6" s="815" t="s">
        <v>27</v>
      </c>
      <c r="BK6" s="816" t="s">
        <v>28</v>
      </c>
      <c r="BL6" s="817" t="s">
        <v>29</v>
      </c>
      <c r="BM6" s="815" t="s">
        <v>27</v>
      </c>
      <c r="BN6" s="816" t="s">
        <v>28</v>
      </c>
      <c r="BO6" s="817" t="s">
        <v>29</v>
      </c>
      <c r="BP6" s="815" t="s">
        <v>27</v>
      </c>
      <c r="BQ6" s="816" t="s">
        <v>28</v>
      </c>
      <c r="BR6" s="817" t="s">
        <v>29</v>
      </c>
      <c r="BS6" s="815" t="s">
        <v>27</v>
      </c>
      <c r="BT6" s="816" t="s">
        <v>28</v>
      </c>
      <c r="BU6" s="817" t="s">
        <v>29</v>
      </c>
      <c r="BV6" s="818" t="s">
        <v>27</v>
      </c>
      <c r="BW6" s="819" t="s">
        <v>28</v>
      </c>
      <c r="BX6" s="820" t="s">
        <v>29</v>
      </c>
      <c r="BY6" s="1467" t="s">
        <v>27</v>
      </c>
      <c r="BZ6" s="819" t="s">
        <v>28</v>
      </c>
      <c r="CA6" s="820" t="s">
        <v>29</v>
      </c>
    </row>
    <row r="7" spans="1:79" s="15" customFormat="1" ht="13.5" thickBot="1" x14ac:dyDescent="0.25">
      <c r="A7" s="822" t="s">
        <v>30</v>
      </c>
      <c r="B7" s="823"/>
      <c r="C7" s="824" t="s">
        <v>31</v>
      </c>
      <c r="D7" s="825"/>
      <c r="E7" s="825"/>
      <c r="F7" s="825"/>
      <c r="G7" s="825"/>
      <c r="H7" s="1468" t="s">
        <v>32</v>
      </c>
      <c r="I7" s="1469" t="s">
        <v>33</v>
      </c>
      <c r="J7" s="1470" t="s">
        <v>97</v>
      </c>
      <c r="K7" s="830" t="s">
        <v>32</v>
      </c>
      <c r="L7" s="831" t="s">
        <v>33</v>
      </c>
      <c r="M7" s="832" t="s">
        <v>97</v>
      </c>
      <c r="N7" s="827" t="s">
        <v>32</v>
      </c>
      <c r="O7" s="828" t="s">
        <v>33</v>
      </c>
      <c r="P7" s="829" t="s">
        <v>97</v>
      </c>
      <c r="Q7" s="827" t="s">
        <v>32</v>
      </c>
      <c r="R7" s="828" t="s">
        <v>33</v>
      </c>
      <c r="S7" s="829" t="s">
        <v>97</v>
      </c>
      <c r="T7" s="827" t="s">
        <v>32</v>
      </c>
      <c r="U7" s="828" t="s">
        <v>33</v>
      </c>
      <c r="V7" s="829" t="s">
        <v>97</v>
      </c>
      <c r="W7" s="827" t="s">
        <v>32</v>
      </c>
      <c r="X7" s="828" t="s">
        <v>33</v>
      </c>
      <c r="Y7" s="829" t="s">
        <v>97</v>
      </c>
      <c r="Z7" s="827" t="s">
        <v>32</v>
      </c>
      <c r="AA7" s="828" t="s">
        <v>33</v>
      </c>
      <c r="AB7" s="829" t="s">
        <v>97</v>
      </c>
      <c r="AC7" s="827" t="s">
        <v>32</v>
      </c>
      <c r="AD7" s="828" t="s">
        <v>33</v>
      </c>
      <c r="AE7" s="829" t="s">
        <v>97</v>
      </c>
      <c r="AF7" s="827" t="s">
        <v>32</v>
      </c>
      <c r="AG7" s="828" t="s">
        <v>33</v>
      </c>
      <c r="AH7" s="829" t="s">
        <v>97</v>
      </c>
      <c r="AI7" s="827" t="s">
        <v>32</v>
      </c>
      <c r="AJ7" s="828" t="s">
        <v>33</v>
      </c>
      <c r="AK7" s="829" t="s">
        <v>97</v>
      </c>
      <c r="AL7" s="827" t="s">
        <v>32</v>
      </c>
      <c r="AM7" s="828" t="s">
        <v>33</v>
      </c>
      <c r="AN7" s="829" t="s">
        <v>97</v>
      </c>
      <c r="AO7" s="827" t="s">
        <v>32</v>
      </c>
      <c r="AP7" s="828" t="s">
        <v>33</v>
      </c>
      <c r="AQ7" s="829" t="s">
        <v>97</v>
      </c>
      <c r="AR7" s="827" t="s">
        <v>32</v>
      </c>
      <c r="AS7" s="828" t="s">
        <v>33</v>
      </c>
      <c r="AT7" s="829" t="s">
        <v>97</v>
      </c>
      <c r="AU7" s="827" t="s">
        <v>32</v>
      </c>
      <c r="AV7" s="828" t="s">
        <v>33</v>
      </c>
      <c r="AW7" s="829" t="s">
        <v>97</v>
      </c>
      <c r="AX7" s="827" t="s">
        <v>32</v>
      </c>
      <c r="AY7" s="828" t="s">
        <v>33</v>
      </c>
      <c r="AZ7" s="829" t="s">
        <v>97</v>
      </c>
      <c r="BA7" s="827" t="s">
        <v>32</v>
      </c>
      <c r="BB7" s="828" t="s">
        <v>33</v>
      </c>
      <c r="BC7" s="829" t="s">
        <v>97</v>
      </c>
      <c r="BD7" s="827" t="s">
        <v>32</v>
      </c>
      <c r="BE7" s="828" t="s">
        <v>33</v>
      </c>
      <c r="BF7" s="829" t="s">
        <v>97</v>
      </c>
      <c r="BG7" s="827" t="s">
        <v>32</v>
      </c>
      <c r="BH7" s="828" t="s">
        <v>33</v>
      </c>
      <c r="BI7" s="829" t="s">
        <v>97</v>
      </c>
      <c r="BJ7" s="827" t="s">
        <v>32</v>
      </c>
      <c r="BK7" s="828" t="s">
        <v>33</v>
      </c>
      <c r="BL7" s="829" t="s">
        <v>97</v>
      </c>
      <c r="BM7" s="827" t="s">
        <v>32</v>
      </c>
      <c r="BN7" s="828" t="s">
        <v>33</v>
      </c>
      <c r="BO7" s="829" t="s">
        <v>97</v>
      </c>
      <c r="BP7" s="827" t="s">
        <v>32</v>
      </c>
      <c r="BQ7" s="828" t="s">
        <v>33</v>
      </c>
      <c r="BR7" s="829" t="s">
        <v>97</v>
      </c>
      <c r="BS7" s="827" t="s">
        <v>32</v>
      </c>
      <c r="BT7" s="828" t="s">
        <v>33</v>
      </c>
      <c r="BU7" s="829" t="s">
        <v>97</v>
      </c>
      <c r="BV7" s="830" t="s">
        <v>32</v>
      </c>
      <c r="BW7" s="831" t="s">
        <v>33</v>
      </c>
      <c r="BX7" s="832" t="s">
        <v>97</v>
      </c>
      <c r="BY7" s="830" t="s">
        <v>32</v>
      </c>
      <c r="BZ7" s="831" t="s">
        <v>33</v>
      </c>
      <c r="CA7" s="832" t="s">
        <v>97</v>
      </c>
    </row>
    <row r="8" spans="1:79" x14ac:dyDescent="0.2">
      <c r="A8" s="842"/>
      <c r="B8" s="843"/>
      <c r="C8" s="339"/>
      <c r="D8" s="836" t="s">
        <v>37</v>
      </c>
      <c r="E8" s="837"/>
      <c r="F8" s="1471" t="s">
        <v>38</v>
      </c>
      <c r="G8" s="973"/>
      <c r="H8" s="1472">
        <v>2</v>
      </c>
      <c r="I8" s="1473">
        <v>0.01</v>
      </c>
      <c r="J8" s="1474">
        <v>0.01</v>
      </c>
      <c r="K8" s="1472">
        <v>2</v>
      </c>
      <c r="L8" s="1473">
        <v>0.01</v>
      </c>
      <c r="M8" s="1474">
        <v>0.01</v>
      </c>
      <c r="N8" s="1472">
        <v>2</v>
      </c>
      <c r="O8" s="1473">
        <v>0.01</v>
      </c>
      <c r="P8" s="1474">
        <v>0.01</v>
      </c>
      <c r="Q8" s="1472">
        <v>2</v>
      </c>
      <c r="R8" s="1473">
        <v>0.01</v>
      </c>
      <c r="S8" s="1474">
        <v>0.01</v>
      </c>
      <c r="T8" s="1472">
        <v>2</v>
      </c>
      <c r="U8" s="1473">
        <v>0.01</v>
      </c>
      <c r="V8" s="1474">
        <v>0.01</v>
      </c>
      <c r="W8" s="1472">
        <v>3</v>
      </c>
      <c r="X8" s="1473">
        <v>0.02</v>
      </c>
      <c r="Y8" s="1474">
        <v>0.01</v>
      </c>
      <c r="Z8" s="1472">
        <v>4</v>
      </c>
      <c r="AA8" s="1473">
        <v>0.04</v>
      </c>
      <c r="AB8" s="1474">
        <v>0.01</v>
      </c>
      <c r="AC8" s="1472">
        <v>5</v>
      </c>
      <c r="AD8" s="1473">
        <v>0.01</v>
      </c>
      <c r="AE8" s="1474">
        <v>0.01</v>
      </c>
      <c r="AF8" s="1472">
        <v>4</v>
      </c>
      <c r="AG8" s="1473">
        <v>0.03</v>
      </c>
      <c r="AH8" s="1474">
        <v>0.01</v>
      </c>
      <c r="AI8" s="1472">
        <v>2</v>
      </c>
      <c r="AJ8" s="1473">
        <v>0.01</v>
      </c>
      <c r="AK8" s="1474">
        <v>0.01</v>
      </c>
      <c r="AL8" s="1472">
        <v>3</v>
      </c>
      <c r="AM8" s="1473">
        <v>0.01</v>
      </c>
      <c r="AN8" s="1474">
        <v>0.01</v>
      </c>
      <c r="AO8" s="1472">
        <v>1</v>
      </c>
      <c r="AP8" s="1473">
        <v>0.01</v>
      </c>
      <c r="AQ8" s="1474">
        <v>0.01</v>
      </c>
      <c r="AR8" s="1472">
        <v>0</v>
      </c>
      <c r="AS8" s="1473">
        <v>0.02</v>
      </c>
      <c r="AT8" s="1474">
        <v>0.01</v>
      </c>
      <c r="AU8" s="1472">
        <v>2</v>
      </c>
      <c r="AV8" s="1473">
        <v>0.01</v>
      </c>
      <c r="AW8" s="1474">
        <v>0.02</v>
      </c>
      <c r="AX8" s="1472">
        <v>2</v>
      </c>
      <c r="AY8" s="1473">
        <v>0.01</v>
      </c>
      <c r="AZ8" s="1474">
        <v>0.01</v>
      </c>
      <c r="BA8" s="1472">
        <v>2</v>
      </c>
      <c r="BB8" s="1473">
        <v>0.05</v>
      </c>
      <c r="BC8" s="1474">
        <v>0.01</v>
      </c>
      <c r="BD8" s="1472">
        <v>2</v>
      </c>
      <c r="BE8" s="1473">
        <v>0.01</v>
      </c>
      <c r="BF8" s="1474">
        <v>0.01</v>
      </c>
      <c r="BG8" s="1472">
        <v>2</v>
      </c>
      <c r="BH8" s="1473">
        <v>0.01</v>
      </c>
      <c r="BI8" s="1474">
        <v>0.01</v>
      </c>
      <c r="BJ8" s="1472">
        <v>2</v>
      </c>
      <c r="BK8" s="1473">
        <v>0.01</v>
      </c>
      <c r="BL8" s="1474">
        <v>0.01</v>
      </c>
      <c r="BM8" s="1472">
        <v>2</v>
      </c>
      <c r="BN8" s="1473">
        <v>0.01</v>
      </c>
      <c r="BO8" s="1474">
        <v>0.01</v>
      </c>
      <c r="BP8" s="1472">
        <v>2</v>
      </c>
      <c r="BQ8" s="1473">
        <v>0.01</v>
      </c>
      <c r="BR8" s="1474">
        <v>0.01</v>
      </c>
      <c r="BS8" s="1472">
        <v>2</v>
      </c>
      <c r="BT8" s="1473">
        <v>0.01</v>
      </c>
      <c r="BU8" s="1474">
        <v>0.01</v>
      </c>
      <c r="BV8" s="1472">
        <v>2</v>
      </c>
      <c r="BW8" s="1473">
        <v>0.01</v>
      </c>
      <c r="BX8" s="1474">
        <v>0.01</v>
      </c>
      <c r="BY8" s="1472">
        <v>2</v>
      </c>
      <c r="BZ8" s="1473">
        <v>0.01</v>
      </c>
      <c r="CA8" s="1474">
        <v>0.01</v>
      </c>
    </row>
    <row r="9" spans="1:79" ht="13.5" customHeight="1" thickBot="1" x14ac:dyDescent="0.25">
      <c r="A9" s="842"/>
      <c r="B9" s="1475"/>
      <c r="C9" s="339"/>
      <c r="D9" s="912"/>
      <c r="E9" s="913"/>
      <c r="F9" s="1476" t="s">
        <v>39</v>
      </c>
      <c r="G9" s="984"/>
      <c r="H9" s="1477">
        <v>0</v>
      </c>
      <c r="I9" s="1478">
        <v>0.01</v>
      </c>
      <c r="J9" s="1479">
        <v>4.0000000000000001E-3</v>
      </c>
      <c r="K9" s="1477">
        <v>0</v>
      </c>
      <c r="L9" s="1478">
        <v>0.01</v>
      </c>
      <c r="M9" s="1479">
        <v>4.0000000000000001E-3</v>
      </c>
      <c r="N9" s="1477">
        <v>0</v>
      </c>
      <c r="O9" s="1478">
        <v>0.01</v>
      </c>
      <c r="P9" s="1479">
        <v>4.0000000000000001E-3</v>
      </c>
      <c r="Q9" s="1477">
        <v>0</v>
      </c>
      <c r="R9" s="1478">
        <v>0.01</v>
      </c>
      <c r="S9" s="1479">
        <v>4.0000000000000001E-3</v>
      </c>
      <c r="T9" s="1477">
        <v>0</v>
      </c>
      <c r="U9" s="1478">
        <v>0.01</v>
      </c>
      <c r="V9" s="1479">
        <v>4.0000000000000001E-3</v>
      </c>
      <c r="W9" s="1477">
        <v>0</v>
      </c>
      <c r="X9" s="1478">
        <v>0.01</v>
      </c>
      <c r="Y9" s="1479">
        <v>0.01</v>
      </c>
      <c r="Z9" s="1477">
        <v>0</v>
      </c>
      <c r="AA9" s="1478">
        <v>0.01</v>
      </c>
      <c r="AB9" s="1479">
        <v>4.0000000000000001E-3</v>
      </c>
      <c r="AC9" s="1477">
        <v>0</v>
      </c>
      <c r="AD9" s="1478">
        <v>0.01</v>
      </c>
      <c r="AE9" s="1479">
        <v>4.0000000000000001E-3</v>
      </c>
      <c r="AF9" s="1477">
        <v>0</v>
      </c>
      <c r="AG9" s="1478">
        <v>0.01</v>
      </c>
      <c r="AH9" s="1479">
        <v>4.0000000000000001E-3</v>
      </c>
      <c r="AI9" s="1477">
        <v>0</v>
      </c>
      <c r="AJ9" s="1478">
        <v>0.02</v>
      </c>
      <c r="AK9" s="1479">
        <v>4.0000000000000001E-3</v>
      </c>
      <c r="AL9" s="1477">
        <v>0</v>
      </c>
      <c r="AM9" s="1478">
        <v>0.01</v>
      </c>
      <c r="AN9" s="1479">
        <v>4.0000000000000001E-3</v>
      </c>
      <c r="AO9" s="1477">
        <v>0</v>
      </c>
      <c r="AP9" s="1478">
        <v>0.01</v>
      </c>
      <c r="AQ9" s="1479">
        <v>4.0000000000000001E-3</v>
      </c>
      <c r="AR9" s="1477">
        <v>0</v>
      </c>
      <c r="AS9" s="1478">
        <v>0.01</v>
      </c>
      <c r="AT9" s="1479">
        <v>4.0000000000000001E-3</v>
      </c>
      <c r="AU9" s="1477">
        <v>0</v>
      </c>
      <c r="AV9" s="1478">
        <v>0.02</v>
      </c>
      <c r="AW9" s="1479">
        <v>4.0000000000000001E-3</v>
      </c>
      <c r="AX9" s="1477">
        <v>0</v>
      </c>
      <c r="AY9" s="1478">
        <v>0.01</v>
      </c>
      <c r="AZ9" s="1479">
        <v>0.01</v>
      </c>
      <c r="BA9" s="1477">
        <v>0</v>
      </c>
      <c r="BB9" s="1478">
        <v>0.01</v>
      </c>
      <c r="BC9" s="1479">
        <v>4.0000000000000001E-3</v>
      </c>
      <c r="BD9" s="1477">
        <v>0</v>
      </c>
      <c r="BE9" s="1478">
        <v>0.01</v>
      </c>
      <c r="BF9" s="1479">
        <v>4.0000000000000001E-3</v>
      </c>
      <c r="BG9" s="1477">
        <v>0</v>
      </c>
      <c r="BH9" s="1478">
        <v>0.01</v>
      </c>
      <c r="BI9" s="1479">
        <v>4.0000000000000001E-3</v>
      </c>
      <c r="BJ9" s="1477">
        <v>0</v>
      </c>
      <c r="BK9" s="1478">
        <v>0.01</v>
      </c>
      <c r="BL9" s="1479">
        <v>4.0000000000000001E-3</v>
      </c>
      <c r="BM9" s="1477">
        <v>0</v>
      </c>
      <c r="BN9" s="1478">
        <v>0.01</v>
      </c>
      <c r="BO9" s="1479">
        <v>4.0000000000000001E-3</v>
      </c>
      <c r="BP9" s="1477">
        <v>0</v>
      </c>
      <c r="BQ9" s="1478">
        <v>0.01</v>
      </c>
      <c r="BR9" s="1479">
        <v>4.0000000000000001E-3</v>
      </c>
      <c r="BS9" s="1477">
        <v>0</v>
      </c>
      <c r="BT9" s="1478">
        <v>0.01</v>
      </c>
      <c r="BU9" s="1479">
        <v>4.0000000000000001E-3</v>
      </c>
      <c r="BV9" s="1477">
        <v>0</v>
      </c>
      <c r="BW9" s="1478">
        <v>0.01</v>
      </c>
      <c r="BX9" s="1479">
        <v>4.0000000000000001E-3</v>
      </c>
      <c r="BY9" s="1477">
        <v>0</v>
      </c>
      <c r="BZ9" s="1478">
        <v>0.01</v>
      </c>
      <c r="CA9" s="1479">
        <v>4.0000000000000001E-3</v>
      </c>
    </row>
    <row r="10" spans="1:79" ht="13.5" customHeight="1" thickBot="1" x14ac:dyDescent="0.25">
      <c r="A10" s="842"/>
      <c r="B10" s="843" t="s">
        <v>35</v>
      </c>
      <c r="C10" s="851">
        <v>10</v>
      </c>
      <c r="D10" s="901" t="s">
        <v>40</v>
      </c>
      <c r="E10" s="902"/>
      <c r="F10" s="902">
        <v>7</v>
      </c>
      <c r="G10" s="903"/>
      <c r="H10" s="1480"/>
      <c r="I10" s="1481"/>
      <c r="J10" s="1482"/>
      <c r="K10" s="1480"/>
      <c r="L10" s="1481"/>
      <c r="M10" s="1482"/>
      <c r="N10" s="1480"/>
      <c r="O10" s="1481"/>
      <c r="P10" s="1482"/>
      <c r="Q10" s="1480"/>
      <c r="R10" s="1481"/>
      <c r="S10" s="1482"/>
      <c r="T10" s="1480"/>
      <c r="U10" s="1481"/>
      <c r="V10" s="1482"/>
      <c r="W10" s="1480"/>
      <c r="X10" s="1481"/>
      <c r="Y10" s="1482"/>
      <c r="Z10" s="1480"/>
      <c r="AA10" s="1481"/>
      <c r="AB10" s="1482"/>
      <c r="AC10" s="1480"/>
      <c r="AD10" s="1481"/>
      <c r="AE10" s="1482"/>
      <c r="AF10" s="1480"/>
      <c r="AG10" s="1481"/>
      <c r="AH10" s="1482"/>
      <c r="AI10" s="1480"/>
      <c r="AJ10" s="1481"/>
      <c r="AK10" s="1482"/>
      <c r="AL10" s="1480"/>
      <c r="AM10" s="1481"/>
      <c r="AN10" s="1482"/>
      <c r="AO10" s="1480"/>
      <c r="AP10" s="1481"/>
      <c r="AQ10" s="1482"/>
      <c r="AR10" s="1480"/>
      <c r="AS10" s="1481"/>
      <c r="AT10" s="1482"/>
      <c r="AU10" s="1480"/>
      <c r="AV10" s="1481"/>
      <c r="AW10" s="1482"/>
      <c r="AX10" s="1480"/>
      <c r="AY10" s="1481"/>
      <c r="AZ10" s="1482"/>
      <c r="BA10" s="1480"/>
      <c r="BB10" s="1481"/>
      <c r="BC10" s="1482"/>
      <c r="BD10" s="1480"/>
      <c r="BE10" s="1481"/>
      <c r="BF10" s="1482"/>
      <c r="BG10" s="1480"/>
      <c r="BH10" s="1481"/>
      <c r="BI10" s="1482"/>
      <c r="BJ10" s="1480"/>
      <c r="BK10" s="1481"/>
      <c r="BL10" s="1482"/>
      <c r="BM10" s="1480"/>
      <c r="BN10" s="1481"/>
      <c r="BO10" s="1482"/>
      <c r="BP10" s="1480"/>
      <c r="BQ10" s="1481"/>
      <c r="BR10" s="1482"/>
      <c r="BS10" s="1480"/>
      <c r="BT10" s="1481"/>
      <c r="BU10" s="1482"/>
      <c r="BV10" s="1480"/>
      <c r="BW10" s="1481"/>
      <c r="BX10" s="1482"/>
      <c r="BY10" s="1480"/>
      <c r="BZ10" s="1481"/>
      <c r="CA10" s="1482"/>
    </row>
    <row r="11" spans="1:79" x14ac:dyDescent="0.2">
      <c r="A11" s="844"/>
      <c r="B11" s="843"/>
      <c r="C11" s="851"/>
      <c r="D11" s="836" t="s">
        <v>41</v>
      </c>
      <c r="E11" s="838"/>
      <c r="F11" s="1471" t="s">
        <v>38</v>
      </c>
      <c r="G11" s="908"/>
      <c r="H11" s="1483"/>
      <c r="I11" s="1484">
        <v>36.6</v>
      </c>
      <c r="J11" s="1485"/>
      <c r="K11" s="1483"/>
      <c r="L11" s="1484">
        <v>36.6</v>
      </c>
      <c r="M11" s="1485"/>
      <c r="N11" s="1483"/>
      <c r="O11" s="1484">
        <v>36.6</v>
      </c>
      <c r="P11" s="1485"/>
      <c r="Q11" s="1483"/>
      <c r="R11" s="1484">
        <v>36.6</v>
      </c>
      <c r="S11" s="1485"/>
      <c r="T11" s="1483"/>
      <c r="U11" s="1484">
        <v>36.6</v>
      </c>
      <c r="V11" s="1485"/>
      <c r="W11" s="1483"/>
      <c r="X11" s="1484">
        <v>36.6</v>
      </c>
      <c r="Y11" s="1485"/>
      <c r="Z11" s="1483"/>
      <c r="AA11" s="1484">
        <v>36.6</v>
      </c>
      <c r="AB11" s="1485"/>
      <c r="AC11" s="1483"/>
      <c r="AD11" s="1484">
        <v>36.6</v>
      </c>
      <c r="AE11" s="1485"/>
      <c r="AF11" s="1483"/>
      <c r="AG11" s="1484">
        <v>36.6</v>
      </c>
      <c r="AH11" s="1485"/>
      <c r="AI11" s="1483"/>
      <c r="AJ11" s="1484">
        <v>36.6</v>
      </c>
      <c r="AK11" s="1485"/>
      <c r="AL11" s="1483"/>
      <c r="AM11" s="1484">
        <v>36.6</v>
      </c>
      <c r="AN11" s="1485"/>
      <c r="AO11" s="1483"/>
      <c r="AP11" s="1484">
        <v>36.6</v>
      </c>
      <c r="AQ11" s="1485"/>
      <c r="AR11" s="1483"/>
      <c r="AS11" s="1484">
        <v>36.6</v>
      </c>
      <c r="AT11" s="1485"/>
      <c r="AU11" s="1483"/>
      <c r="AV11" s="1484">
        <v>36.6</v>
      </c>
      <c r="AW11" s="1485"/>
      <c r="AX11" s="1483"/>
      <c r="AY11" s="1484">
        <v>36.6</v>
      </c>
      <c r="AZ11" s="1485"/>
      <c r="BA11" s="1483"/>
      <c r="BB11" s="1484">
        <v>36.6</v>
      </c>
      <c r="BC11" s="1485"/>
      <c r="BD11" s="1483"/>
      <c r="BE11" s="1484">
        <v>36.6</v>
      </c>
      <c r="BF11" s="1485"/>
      <c r="BG11" s="1483"/>
      <c r="BH11" s="1484">
        <v>36.6</v>
      </c>
      <c r="BI11" s="1485"/>
      <c r="BJ11" s="1483"/>
      <c r="BK11" s="1484">
        <v>36.6</v>
      </c>
      <c r="BL11" s="1485"/>
      <c r="BM11" s="1483"/>
      <c r="BN11" s="1484">
        <v>36.6</v>
      </c>
      <c r="BO11" s="1485"/>
      <c r="BP11" s="1483"/>
      <c r="BQ11" s="1484">
        <v>36.6</v>
      </c>
      <c r="BR11" s="1485"/>
      <c r="BS11" s="1483"/>
      <c r="BT11" s="1484">
        <v>36.6</v>
      </c>
      <c r="BU11" s="1485"/>
      <c r="BV11" s="1483"/>
      <c r="BW11" s="1484">
        <v>36.6</v>
      </c>
      <c r="BX11" s="1485"/>
      <c r="BY11" s="1483"/>
      <c r="BZ11" s="1484">
        <v>36.6</v>
      </c>
      <c r="CA11" s="1485"/>
    </row>
    <row r="12" spans="1:79" ht="13.5" thickBot="1" x14ac:dyDescent="0.25">
      <c r="A12" s="844"/>
      <c r="B12" s="843"/>
      <c r="C12" s="339"/>
      <c r="D12" s="912"/>
      <c r="E12" s="924"/>
      <c r="F12" s="1476" t="s">
        <v>39</v>
      </c>
      <c r="G12" s="915"/>
      <c r="H12" s="866"/>
      <c r="I12" s="1486">
        <v>10.27</v>
      </c>
      <c r="J12" s="1487"/>
      <c r="K12" s="866"/>
      <c r="L12" s="1486">
        <v>10.27</v>
      </c>
      <c r="M12" s="1487"/>
      <c r="N12" s="866"/>
      <c r="O12" s="1486">
        <v>10.27</v>
      </c>
      <c r="P12" s="1487"/>
      <c r="Q12" s="866"/>
      <c r="R12" s="1486">
        <v>10.27</v>
      </c>
      <c r="S12" s="1487"/>
      <c r="T12" s="866"/>
      <c r="U12" s="1486">
        <v>10.27</v>
      </c>
      <c r="V12" s="1487"/>
      <c r="W12" s="866"/>
      <c r="X12" s="1486">
        <v>10.27</v>
      </c>
      <c r="Y12" s="1487"/>
      <c r="Z12" s="866"/>
      <c r="AA12" s="1486">
        <v>10.27</v>
      </c>
      <c r="AB12" s="1487"/>
      <c r="AC12" s="866"/>
      <c r="AD12" s="1486">
        <v>10.27</v>
      </c>
      <c r="AE12" s="1487"/>
      <c r="AF12" s="866"/>
      <c r="AG12" s="1486">
        <v>10.27</v>
      </c>
      <c r="AH12" s="1487"/>
      <c r="AI12" s="866"/>
      <c r="AJ12" s="1486">
        <v>10.27</v>
      </c>
      <c r="AK12" s="1487"/>
      <c r="AL12" s="866"/>
      <c r="AM12" s="1486">
        <v>10.27</v>
      </c>
      <c r="AN12" s="1487"/>
      <c r="AO12" s="866"/>
      <c r="AP12" s="1486">
        <v>10.27</v>
      </c>
      <c r="AQ12" s="1487"/>
      <c r="AR12" s="866"/>
      <c r="AS12" s="1486">
        <v>10.27</v>
      </c>
      <c r="AT12" s="1487"/>
      <c r="AU12" s="866"/>
      <c r="AV12" s="1486">
        <v>10.27</v>
      </c>
      <c r="AW12" s="1487"/>
      <c r="AX12" s="866"/>
      <c r="AY12" s="1486">
        <v>10.27</v>
      </c>
      <c r="AZ12" s="1487"/>
      <c r="BA12" s="866"/>
      <c r="BB12" s="1486">
        <v>10.27</v>
      </c>
      <c r="BC12" s="1487"/>
      <c r="BD12" s="866"/>
      <c r="BE12" s="1486">
        <v>10.27</v>
      </c>
      <c r="BF12" s="1487"/>
      <c r="BG12" s="866"/>
      <c r="BH12" s="1486">
        <v>10.27</v>
      </c>
      <c r="BI12" s="1487"/>
      <c r="BJ12" s="866"/>
      <c r="BK12" s="1486">
        <v>10.27</v>
      </c>
      <c r="BL12" s="1487"/>
      <c r="BM12" s="866"/>
      <c r="BN12" s="1486">
        <v>10.27</v>
      </c>
      <c r="BO12" s="1487"/>
      <c r="BP12" s="866"/>
      <c r="BQ12" s="1486">
        <v>10.27</v>
      </c>
      <c r="BR12" s="1487"/>
      <c r="BS12" s="866"/>
      <c r="BT12" s="1486">
        <v>10.27</v>
      </c>
      <c r="BU12" s="1487"/>
      <c r="BV12" s="866"/>
      <c r="BW12" s="1486">
        <v>10.27</v>
      </c>
      <c r="BX12" s="1487"/>
      <c r="BY12" s="866"/>
      <c r="BZ12" s="1486">
        <v>10.27</v>
      </c>
      <c r="CA12" s="1487"/>
    </row>
    <row r="13" spans="1:79" ht="15.75" thickBot="1" x14ac:dyDescent="0.3">
      <c r="A13" s="844"/>
      <c r="B13" s="843"/>
      <c r="C13" s="1488"/>
      <c r="D13" s="1489" t="s">
        <v>43</v>
      </c>
      <c r="E13" s="902"/>
      <c r="F13" s="902"/>
      <c r="G13" s="903"/>
      <c r="H13" s="1490"/>
      <c r="I13" s="1491"/>
      <c r="J13" s="1492"/>
      <c r="K13" s="1490"/>
      <c r="L13" s="1491"/>
      <c r="M13" s="1492"/>
      <c r="N13" s="1490"/>
      <c r="O13" s="1491"/>
      <c r="P13" s="1492"/>
      <c r="Q13" s="1490"/>
      <c r="R13" s="1491"/>
      <c r="S13" s="1492"/>
      <c r="T13" s="1490"/>
      <c r="U13" s="1491"/>
      <c r="V13" s="1492"/>
      <c r="W13" s="1490"/>
      <c r="X13" s="1491"/>
      <c r="Y13" s="1492"/>
      <c r="Z13" s="1490"/>
      <c r="AA13" s="1491"/>
      <c r="AB13" s="1492"/>
      <c r="AC13" s="1490"/>
      <c r="AD13" s="1491"/>
      <c r="AE13" s="1492"/>
      <c r="AF13" s="1490"/>
      <c r="AG13" s="1491"/>
      <c r="AH13" s="1492"/>
      <c r="AI13" s="1490"/>
      <c r="AJ13" s="1491"/>
      <c r="AK13" s="1492"/>
      <c r="AL13" s="1490"/>
      <c r="AM13" s="1491"/>
      <c r="AN13" s="1492"/>
      <c r="AO13" s="1490"/>
      <c r="AP13" s="1491"/>
      <c r="AQ13" s="1492"/>
      <c r="AR13" s="1490"/>
      <c r="AS13" s="1491"/>
      <c r="AT13" s="1492"/>
      <c r="AU13" s="1490"/>
      <c r="AV13" s="1491"/>
      <c r="AW13" s="1492"/>
      <c r="AX13" s="1490"/>
      <c r="AY13" s="1491"/>
      <c r="AZ13" s="1492"/>
      <c r="BA13" s="1490"/>
      <c r="BB13" s="1491"/>
      <c r="BC13" s="1492"/>
      <c r="BD13" s="1490"/>
      <c r="BE13" s="1491"/>
      <c r="BF13" s="1492"/>
      <c r="BG13" s="1490"/>
      <c r="BH13" s="1491"/>
      <c r="BI13" s="1492"/>
      <c r="BJ13" s="1490"/>
      <c r="BK13" s="1491"/>
      <c r="BL13" s="1492"/>
      <c r="BM13" s="1490"/>
      <c r="BN13" s="1491"/>
      <c r="BO13" s="1492"/>
      <c r="BP13" s="1490"/>
      <c r="BQ13" s="1491"/>
      <c r="BR13" s="1492"/>
      <c r="BS13" s="1490"/>
      <c r="BT13" s="1491"/>
      <c r="BU13" s="1492"/>
      <c r="BV13" s="1490"/>
      <c r="BW13" s="1491"/>
      <c r="BX13" s="1492"/>
      <c r="BY13" s="1490"/>
      <c r="BZ13" s="1491"/>
      <c r="CA13" s="1492"/>
    </row>
    <row r="14" spans="1:79" x14ac:dyDescent="0.2">
      <c r="A14" s="842"/>
      <c r="B14" s="339"/>
      <c r="C14" s="1493"/>
      <c r="D14" s="844" t="s">
        <v>37</v>
      </c>
      <c r="E14" s="339"/>
      <c r="F14" s="845" t="s">
        <v>38</v>
      </c>
      <c r="G14" s="846"/>
      <c r="H14" s="847">
        <v>0</v>
      </c>
      <c r="I14" s="848">
        <v>0</v>
      </c>
      <c r="J14" s="1494">
        <v>0</v>
      </c>
      <c r="K14" s="847">
        <v>0</v>
      </c>
      <c r="L14" s="848">
        <v>0</v>
      </c>
      <c r="M14" s="1494">
        <v>0</v>
      </c>
      <c r="N14" s="847">
        <v>0</v>
      </c>
      <c r="O14" s="848">
        <v>0</v>
      </c>
      <c r="P14" s="1494">
        <v>0</v>
      </c>
      <c r="Q14" s="847">
        <v>0</v>
      </c>
      <c r="R14" s="848">
        <v>0</v>
      </c>
      <c r="S14" s="1494">
        <v>0</v>
      </c>
      <c r="T14" s="847">
        <v>0</v>
      </c>
      <c r="U14" s="848">
        <v>0</v>
      </c>
      <c r="V14" s="1494">
        <v>0</v>
      </c>
      <c r="W14" s="847">
        <v>0</v>
      </c>
      <c r="X14" s="848">
        <v>0</v>
      </c>
      <c r="Y14" s="1494">
        <v>0</v>
      </c>
      <c r="Z14" s="847">
        <v>0</v>
      </c>
      <c r="AA14" s="848">
        <v>0</v>
      </c>
      <c r="AB14" s="1494">
        <v>0</v>
      </c>
      <c r="AC14" s="847">
        <v>0</v>
      </c>
      <c r="AD14" s="848">
        <v>0</v>
      </c>
      <c r="AE14" s="1494">
        <v>0</v>
      </c>
      <c r="AF14" s="847">
        <v>0</v>
      </c>
      <c r="AG14" s="848">
        <v>0</v>
      </c>
      <c r="AH14" s="1494">
        <v>0</v>
      </c>
      <c r="AI14" s="847">
        <v>0</v>
      </c>
      <c r="AJ14" s="848">
        <v>0</v>
      </c>
      <c r="AK14" s="1494">
        <v>0</v>
      </c>
      <c r="AL14" s="847">
        <v>0</v>
      </c>
      <c r="AM14" s="848">
        <v>0</v>
      </c>
      <c r="AN14" s="1494">
        <v>0</v>
      </c>
      <c r="AO14" s="847">
        <v>0</v>
      </c>
      <c r="AP14" s="848">
        <v>0</v>
      </c>
      <c r="AQ14" s="1494">
        <v>0</v>
      </c>
      <c r="AR14" s="847">
        <v>0</v>
      </c>
      <c r="AS14" s="848">
        <v>0</v>
      </c>
      <c r="AT14" s="1494">
        <v>0</v>
      </c>
      <c r="AU14" s="847">
        <v>0</v>
      </c>
      <c r="AV14" s="848">
        <v>0</v>
      </c>
      <c r="AW14" s="1494">
        <v>0</v>
      </c>
      <c r="AX14" s="847">
        <v>0</v>
      </c>
      <c r="AY14" s="848">
        <v>0</v>
      </c>
      <c r="AZ14" s="1494">
        <v>0</v>
      </c>
      <c r="BA14" s="847">
        <v>0</v>
      </c>
      <c r="BB14" s="848">
        <v>0</v>
      </c>
      <c r="BC14" s="1494">
        <v>0</v>
      </c>
      <c r="BD14" s="847">
        <v>0</v>
      </c>
      <c r="BE14" s="848">
        <v>0</v>
      </c>
      <c r="BF14" s="1494">
        <v>0</v>
      </c>
      <c r="BG14" s="847">
        <v>0</v>
      </c>
      <c r="BH14" s="848">
        <v>0</v>
      </c>
      <c r="BI14" s="1494">
        <v>0</v>
      </c>
      <c r="BJ14" s="847">
        <v>0</v>
      </c>
      <c r="BK14" s="848">
        <v>0</v>
      </c>
      <c r="BL14" s="1494">
        <v>0</v>
      </c>
      <c r="BM14" s="847">
        <v>0</v>
      </c>
      <c r="BN14" s="848">
        <v>0</v>
      </c>
      <c r="BO14" s="1494">
        <v>0</v>
      </c>
      <c r="BP14" s="847">
        <v>0</v>
      </c>
      <c r="BQ14" s="848">
        <v>0</v>
      </c>
      <c r="BR14" s="1494">
        <v>0</v>
      </c>
      <c r="BS14" s="847">
        <v>0</v>
      </c>
      <c r="BT14" s="848">
        <v>0</v>
      </c>
      <c r="BU14" s="1494">
        <v>0</v>
      </c>
      <c r="BV14" s="847">
        <v>0</v>
      </c>
      <c r="BW14" s="848">
        <v>0</v>
      </c>
      <c r="BX14" s="1494">
        <v>0</v>
      </c>
      <c r="BY14" s="847">
        <v>0</v>
      </c>
      <c r="BZ14" s="848">
        <v>0</v>
      </c>
      <c r="CA14" s="1494">
        <v>0</v>
      </c>
    </row>
    <row r="15" spans="1:79" ht="13.5" customHeight="1" thickBot="1" x14ac:dyDescent="0.25">
      <c r="A15" s="842"/>
      <c r="B15" s="1495"/>
      <c r="C15" s="1493"/>
      <c r="D15" s="844"/>
      <c r="E15" s="339"/>
      <c r="F15" s="1496" t="s">
        <v>39</v>
      </c>
      <c r="G15" s="846"/>
      <c r="H15" s="1497">
        <v>0</v>
      </c>
      <c r="I15" s="1498">
        <v>0.01</v>
      </c>
      <c r="J15" s="1494">
        <v>0</v>
      </c>
      <c r="K15" s="1497">
        <v>0</v>
      </c>
      <c r="L15" s="1498">
        <v>0.01</v>
      </c>
      <c r="M15" s="1494">
        <v>0</v>
      </c>
      <c r="N15" s="1497">
        <v>0</v>
      </c>
      <c r="O15" s="1498">
        <v>0.01</v>
      </c>
      <c r="P15" s="1494">
        <v>0</v>
      </c>
      <c r="Q15" s="1497">
        <v>0</v>
      </c>
      <c r="R15" s="1498">
        <v>0.01</v>
      </c>
      <c r="S15" s="1494">
        <v>0</v>
      </c>
      <c r="T15" s="1497">
        <v>0</v>
      </c>
      <c r="U15" s="1498">
        <v>0.01</v>
      </c>
      <c r="V15" s="1494">
        <v>0</v>
      </c>
      <c r="W15" s="1497">
        <v>0</v>
      </c>
      <c r="X15" s="1498">
        <v>0.01</v>
      </c>
      <c r="Y15" s="1494">
        <v>0</v>
      </c>
      <c r="Z15" s="1497">
        <v>0</v>
      </c>
      <c r="AA15" s="1498">
        <v>0.01</v>
      </c>
      <c r="AB15" s="1494">
        <v>0</v>
      </c>
      <c r="AC15" s="1497">
        <v>0</v>
      </c>
      <c r="AD15" s="1498">
        <v>0.01</v>
      </c>
      <c r="AE15" s="1494">
        <v>0</v>
      </c>
      <c r="AF15" s="1497">
        <v>0</v>
      </c>
      <c r="AG15" s="1498">
        <v>0.01</v>
      </c>
      <c r="AH15" s="1494">
        <v>0</v>
      </c>
      <c r="AI15" s="1497">
        <v>0</v>
      </c>
      <c r="AJ15" s="1498">
        <v>0.01</v>
      </c>
      <c r="AK15" s="1494">
        <v>0</v>
      </c>
      <c r="AL15" s="1497">
        <v>0</v>
      </c>
      <c r="AM15" s="1498">
        <v>0.01</v>
      </c>
      <c r="AN15" s="1494">
        <v>0</v>
      </c>
      <c r="AO15" s="1497">
        <v>0</v>
      </c>
      <c r="AP15" s="1498">
        <v>0.01</v>
      </c>
      <c r="AQ15" s="1494">
        <v>0</v>
      </c>
      <c r="AR15" s="1497">
        <v>0</v>
      </c>
      <c r="AS15" s="1498">
        <v>0.01</v>
      </c>
      <c r="AT15" s="1494">
        <v>0</v>
      </c>
      <c r="AU15" s="1497">
        <v>0</v>
      </c>
      <c r="AV15" s="1498">
        <v>0.01</v>
      </c>
      <c r="AW15" s="1494">
        <v>0</v>
      </c>
      <c r="AX15" s="1497">
        <v>0</v>
      </c>
      <c r="AY15" s="1498">
        <v>0.01</v>
      </c>
      <c r="AZ15" s="1494">
        <v>0</v>
      </c>
      <c r="BA15" s="1497">
        <v>0</v>
      </c>
      <c r="BB15" s="1498">
        <v>0.01</v>
      </c>
      <c r="BC15" s="1494">
        <v>0</v>
      </c>
      <c r="BD15" s="1497">
        <v>0</v>
      </c>
      <c r="BE15" s="1498">
        <v>0.01</v>
      </c>
      <c r="BF15" s="1494">
        <v>0</v>
      </c>
      <c r="BG15" s="1497">
        <v>0</v>
      </c>
      <c r="BH15" s="1498">
        <v>0.01</v>
      </c>
      <c r="BI15" s="1494">
        <v>0</v>
      </c>
      <c r="BJ15" s="1497">
        <v>0</v>
      </c>
      <c r="BK15" s="1498">
        <v>0.01</v>
      </c>
      <c r="BL15" s="1494">
        <v>0</v>
      </c>
      <c r="BM15" s="1497">
        <v>0</v>
      </c>
      <c r="BN15" s="1498">
        <v>0.01</v>
      </c>
      <c r="BO15" s="1494">
        <v>0</v>
      </c>
      <c r="BP15" s="1497">
        <v>0</v>
      </c>
      <c r="BQ15" s="1498">
        <v>0.01</v>
      </c>
      <c r="BR15" s="1494">
        <v>0</v>
      </c>
      <c r="BS15" s="1497">
        <v>0</v>
      </c>
      <c r="BT15" s="1498">
        <v>0.01</v>
      </c>
      <c r="BU15" s="1494">
        <v>0</v>
      </c>
      <c r="BV15" s="1497">
        <v>0</v>
      </c>
      <c r="BW15" s="1498">
        <v>0.01</v>
      </c>
      <c r="BX15" s="1494">
        <v>0</v>
      </c>
      <c r="BY15" s="1497">
        <v>0</v>
      </c>
      <c r="BZ15" s="1498">
        <v>0.01</v>
      </c>
      <c r="CA15" s="1494">
        <v>0</v>
      </c>
    </row>
    <row r="16" spans="1:79" ht="13.5" customHeight="1" thickBot="1" x14ac:dyDescent="0.25">
      <c r="A16" s="842"/>
      <c r="B16" s="339" t="s">
        <v>44</v>
      </c>
      <c r="C16" s="1493">
        <v>10</v>
      </c>
      <c r="D16" s="901" t="s">
        <v>40</v>
      </c>
      <c r="E16" s="902"/>
      <c r="F16" s="902">
        <v>8</v>
      </c>
      <c r="G16" s="903"/>
      <c r="H16" s="1490"/>
      <c r="I16" s="1491"/>
      <c r="J16" s="1492"/>
      <c r="K16" s="1490"/>
      <c r="L16" s="1491"/>
      <c r="M16" s="1492"/>
      <c r="N16" s="1490"/>
      <c r="O16" s="1491"/>
      <c r="P16" s="1492"/>
      <c r="Q16" s="1490"/>
      <c r="R16" s="1491"/>
      <c r="S16" s="1492"/>
      <c r="T16" s="1490"/>
      <c r="U16" s="1491"/>
      <c r="V16" s="1492"/>
      <c r="W16" s="1490"/>
      <c r="X16" s="1491"/>
      <c r="Y16" s="1492"/>
      <c r="Z16" s="1490"/>
      <c r="AA16" s="1491"/>
      <c r="AB16" s="1492"/>
      <c r="AC16" s="1490"/>
      <c r="AD16" s="1491"/>
      <c r="AE16" s="1492"/>
      <c r="AF16" s="1490"/>
      <c r="AG16" s="1491"/>
      <c r="AH16" s="1492"/>
      <c r="AI16" s="1490"/>
      <c r="AJ16" s="1491"/>
      <c r="AK16" s="1492"/>
      <c r="AL16" s="1490"/>
      <c r="AM16" s="1491"/>
      <c r="AN16" s="1492"/>
      <c r="AO16" s="1490"/>
      <c r="AP16" s="1491"/>
      <c r="AQ16" s="1492"/>
      <c r="AR16" s="1490"/>
      <c r="AS16" s="1491"/>
      <c r="AT16" s="1492"/>
      <c r="AU16" s="1490"/>
      <c r="AV16" s="1491"/>
      <c r="AW16" s="1492"/>
      <c r="AX16" s="1490"/>
      <c r="AY16" s="1491"/>
      <c r="AZ16" s="1492"/>
      <c r="BA16" s="1490"/>
      <c r="BB16" s="1491"/>
      <c r="BC16" s="1492"/>
      <c r="BD16" s="1490"/>
      <c r="BE16" s="1491"/>
      <c r="BF16" s="1492"/>
      <c r="BG16" s="1490"/>
      <c r="BH16" s="1491"/>
      <c r="BI16" s="1492"/>
      <c r="BJ16" s="1490"/>
      <c r="BK16" s="1491"/>
      <c r="BL16" s="1492"/>
      <c r="BM16" s="1490"/>
      <c r="BN16" s="1491"/>
      <c r="BO16" s="1492"/>
      <c r="BP16" s="1490"/>
      <c r="BQ16" s="1491"/>
      <c r="BR16" s="1492"/>
      <c r="BS16" s="1490"/>
      <c r="BT16" s="1491"/>
      <c r="BU16" s="1492"/>
      <c r="BV16" s="1490"/>
      <c r="BW16" s="1491"/>
      <c r="BX16" s="1492"/>
      <c r="BY16" s="1490"/>
      <c r="BZ16" s="1491"/>
      <c r="CA16" s="1492"/>
    </row>
    <row r="17" spans="1:79" x14ac:dyDescent="0.2">
      <c r="A17" s="844"/>
      <c r="B17" s="339"/>
      <c r="C17" s="1493"/>
      <c r="D17" s="836" t="s">
        <v>41</v>
      </c>
      <c r="E17" s="838"/>
      <c r="F17" s="1471" t="s">
        <v>38</v>
      </c>
      <c r="G17" s="908"/>
      <c r="H17" s="866"/>
      <c r="I17" s="1499">
        <v>36.700000000000003</v>
      </c>
      <c r="J17" s="1487"/>
      <c r="K17" s="866"/>
      <c r="L17" s="1499">
        <v>36.700000000000003</v>
      </c>
      <c r="M17" s="1487"/>
      <c r="N17" s="866"/>
      <c r="O17" s="1499">
        <v>36.700000000000003</v>
      </c>
      <c r="P17" s="1487"/>
      <c r="Q17" s="866"/>
      <c r="R17" s="1499">
        <v>36.700000000000003</v>
      </c>
      <c r="S17" s="1487"/>
      <c r="T17" s="866"/>
      <c r="U17" s="1499">
        <v>36.700000000000003</v>
      </c>
      <c r="V17" s="1487"/>
      <c r="W17" s="866"/>
      <c r="X17" s="1499">
        <v>36.700000000000003</v>
      </c>
      <c r="Y17" s="1487"/>
      <c r="Z17" s="866"/>
      <c r="AA17" s="1499">
        <v>36.700000000000003</v>
      </c>
      <c r="AB17" s="1487"/>
      <c r="AC17" s="866"/>
      <c r="AD17" s="1499">
        <v>36.700000000000003</v>
      </c>
      <c r="AE17" s="1487"/>
      <c r="AF17" s="866"/>
      <c r="AG17" s="1499">
        <v>36.700000000000003</v>
      </c>
      <c r="AH17" s="1487"/>
      <c r="AI17" s="866"/>
      <c r="AJ17" s="1499">
        <v>36.700000000000003</v>
      </c>
      <c r="AK17" s="1487"/>
      <c r="AL17" s="866"/>
      <c r="AM17" s="1499">
        <v>36.700000000000003</v>
      </c>
      <c r="AN17" s="1487"/>
      <c r="AO17" s="866"/>
      <c r="AP17" s="1499">
        <v>36.700000000000003</v>
      </c>
      <c r="AQ17" s="1487"/>
      <c r="AR17" s="866"/>
      <c r="AS17" s="1499">
        <v>36.700000000000003</v>
      </c>
      <c r="AT17" s="1487"/>
      <c r="AU17" s="866"/>
      <c r="AV17" s="1499">
        <v>36.700000000000003</v>
      </c>
      <c r="AW17" s="1487"/>
      <c r="AX17" s="866"/>
      <c r="AY17" s="1499">
        <v>36.700000000000003</v>
      </c>
      <c r="AZ17" s="1487"/>
      <c r="BA17" s="866"/>
      <c r="BB17" s="1499">
        <v>36.700000000000003</v>
      </c>
      <c r="BC17" s="1487"/>
      <c r="BD17" s="866"/>
      <c r="BE17" s="1499">
        <v>36.700000000000003</v>
      </c>
      <c r="BF17" s="1487"/>
      <c r="BG17" s="866"/>
      <c r="BH17" s="1499">
        <v>36.700000000000003</v>
      </c>
      <c r="BI17" s="1487"/>
      <c r="BJ17" s="866"/>
      <c r="BK17" s="1499">
        <v>36.700000000000003</v>
      </c>
      <c r="BL17" s="1487"/>
      <c r="BM17" s="866"/>
      <c r="BN17" s="1499">
        <v>36.700000000000003</v>
      </c>
      <c r="BO17" s="1487"/>
      <c r="BP17" s="866"/>
      <c r="BQ17" s="1499">
        <v>36.700000000000003</v>
      </c>
      <c r="BR17" s="1487"/>
      <c r="BS17" s="866"/>
      <c r="BT17" s="1499">
        <v>36.700000000000003</v>
      </c>
      <c r="BU17" s="1487"/>
      <c r="BV17" s="866"/>
      <c r="BW17" s="1499">
        <v>36.700000000000003</v>
      </c>
      <c r="BX17" s="1487"/>
      <c r="BY17" s="866"/>
      <c r="BZ17" s="1499">
        <v>36.700000000000003</v>
      </c>
      <c r="CA17" s="1487"/>
    </row>
    <row r="18" spans="1:79" ht="13.5" thickBot="1" x14ac:dyDescent="0.25">
      <c r="A18" s="844"/>
      <c r="B18" s="339"/>
      <c r="C18" s="1018"/>
      <c r="D18" s="912"/>
      <c r="E18" s="924"/>
      <c r="F18" s="1476" t="s">
        <v>39</v>
      </c>
      <c r="G18" s="915"/>
      <c r="H18" s="866"/>
      <c r="I18" s="1499">
        <v>10.25</v>
      </c>
      <c r="J18" s="1487"/>
      <c r="K18" s="866"/>
      <c r="L18" s="1499">
        <v>10.25</v>
      </c>
      <c r="M18" s="1487"/>
      <c r="N18" s="866"/>
      <c r="O18" s="1499">
        <v>10.25</v>
      </c>
      <c r="P18" s="1487"/>
      <c r="Q18" s="866"/>
      <c r="R18" s="1499">
        <v>10.25</v>
      </c>
      <c r="S18" s="1487"/>
      <c r="T18" s="866"/>
      <c r="U18" s="1499">
        <v>10.25</v>
      </c>
      <c r="V18" s="1487"/>
      <c r="W18" s="866"/>
      <c r="X18" s="1499">
        <v>10.25</v>
      </c>
      <c r="Y18" s="1487"/>
      <c r="Z18" s="866"/>
      <c r="AA18" s="1499">
        <v>10.25</v>
      </c>
      <c r="AB18" s="1487"/>
      <c r="AC18" s="866"/>
      <c r="AD18" s="1499">
        <v>10.25</v>
      </c>
      <c r="AE18" s="1487"/>
      <c r="AF18" s="866"/>
      <c r="AG18" s="1499">
        <v>10.25</v>
      </c>
      <c r="AH18" s="1487"/>
      <c r="AI18" s="866"/>
      <c r="AJ18" s="1499">
        <v>10.25</v>
      </c>
      <c r="AK18" s="1487"/>
      <c r="AL18" s="866"/>
      <c r="AM18" s="1499">
        <v>10.25</v>
      </c>
      <c r="AN18" s="1487"/>
      <c r="AO18" s="866"/>
      <c r="AP18" s="1499">
        <v>10.25</v>
      </c>
      <c r="AQ18" s="1487"/>
      <c r="AR18" s="866"/>
      <c r="AS18" s="1499">
        <v>10.25</v>
      </c>
      <c r="AT18" s="1487"/>
      <c r="AU18" s="866"/>
      <c r="AV18" s="1499">
        <v>10.25</v>
      </c>
      <c r="AW18" s="1487"/>
      <c r="AX18" s="866"/>
      <c r="AY18" s="1499">
        <v>10.25</v>
      </c>
      <c r="AZ18" s="1487"/>
      <c r="BA18" s="866"/>
      <c r="BB18" s="1499">
        <v>10.25</v>
      </c>
      <c r="BC18" s="1487"/>
      <c r="BD18" s="866"/>
      <c r="BE18" s="1499">
        <v>10.25</v>
      </c>
      <c r="BF18" s="1487"/>
      <c r="BG18" s="866"/>
      <c r="BH18" s="1499">
        <v>10.25</v>
      </c>
      <c r="BI18" s="1487"/>
      <c r="BJ18" s="866"/>
      <c r="BK18" s="1499">
        <v>10.25</v>
      </c>
      <c r="BL18" s="1487"/>
      <c r="BM18" s="866"/>
      <c r="BN18" s="1499">
        <v>10.25</v>
      </c>
      <c r="BO18" s="1487"/>
      <c r="BP18" s="866"/>
      <c r="BQ18" s="1499">
        <v>10.25</v>
      </c>
      <c r="BR18" s="1487"/>
      <c r="BS18" s="866"/>
      <c r="BT18" s="1499">
        <v>10.25</v>
      </c>
      <c r="BU18" s="1487"/>
      <c r="BV18" s="866"/>
      <c r="BW18" s="1499">
        <v>10.25</v>
      </c>
      <c r="BX18" s="1487"/>
      <c r="BY18" s="866"/>
      <c r="BZ18" s="1499">
        <v>10.25</v>
      </c>
      <c r="CA18" s="1487"/>
    </row>
    <row r="19" spans="1:79" ht="13.5" thickBot="1" x14ac:dyDescent="0.25">
      <c r="A19" s="844"/>
      <c r="B19" s="339"/>
      <c r="C19" s="900"/>
      <c r="D19" s="901" t="s">
        <v>43</v>
      </c>
      <c r="E19" s="902"/>
      <c r="F19" s="902"/>
      <c r="G19" s="903"/>
      <c r="H19" s="1500"/>
      <c r="I19" s="1501"/>
      <c r="J19" s="1502"/>
      <c r="K19" s="1500"/>
      <c r="L19" s="1501"/>
      <c r="M19" s="1502"/>
      <c r="N19" s="1500"/>
      <c r="O19" s="1501"/>
      <c r="P19" s="1502"/>
      <c r="Q19" s="1500"/>
      <c r="R19" s="1501"/>
      <c r="S19" s="1502"/>
      <c r="T19" s="1500"/>
      <c r="U19" s="1501"/>
      <c r="V19" s="1502"/>
      <c r="W19" s="1500"/>
      <c r="X19" s="1501"/>
      <c r="Y19" s="1502"/>
      <c r="Z19" s="1500"/>
      <c r="AA19" s="1501"/>
      <c r="AB19" s="1502"/>
      <c r="AC19" s="1500"/>
      <c r="AD19" s="1501"/>
      <c r="AE19" s="1502"/>
      <c r="AF19" s="1500"/>
      <c r="AG19" s="1501"/>
      <c r="AH19" s="1502"/>
      <c r="AI19" s="1500"/>
      <c r="AJ19" s="1501"/>
      <c r="AK19" s="1502"/>
      <c r="AL19" s="1500"/>
      <c r="AM19" s="1501"/>
      <c r="AN19" s="1502"/>
      <c r="AO19" s="1500"/>
      <c r="AP19" s="1501"/>
      <c r="AQ19" s="1502"/>
      <c r="AR19" s="1500"/>
      <c r="AS19" s="1501"/>
      <c r="AT19" s="1502"/>
      <c r="AU19" s="1500"/>
      <c r="AV19" s="1501"/>
      <c r="AW19" s="1502"/>
      <c r="AX19" s="1500"/>
      <c r="AY19" s="1501"/>
      <c r="AZ19" s="1502"/>
      <c r="BA19" s="1500"/>
      <c r="BB19" s="1501"/>
      <c r="BC19" s="1502"/>
      <c r="BD19" s="1500"/>
      <c r="BE19" s="1501"/>
      <c r="BF19" s="1502"/>
      <c r="BG19" s="1500"/>
      <c r="BH19" s="1501"/>
      <c r="BI19" s="1502"/>
      <c r="BJ19" s="1500"/>
      <c r="BK19" s="1501"/>
      <c r="BL19" s="1502"/>
      <c r="BM19" s="1500"/>
      <c r="BN19" s="1501"/>
      <c r="BO19" s="1502"/>
      <c r="BP19" s="1500"/>
      <c r="BQ19" s="1501"/>
      <c r="BR19" s="1502"/>
      <c r="BS19" s="1500"/>
      <c r="BT19" s="1501"/>
      <c r="BU19" s="1502"/>
      <c r="BV19" s="1500"/>
      <c r="BW19" s="1501"/>
      <c r="BX19" s="1502"/>
      <c r="BY19" s="1500"/>
      <c r="BZ19" s="1501"/>
      <c r="CA19" s="1502"/>
    </row>
    <row r="20" spans="1:79" s="339" customFormat="1" x14ac:dyDescent="0.2">
      <c r="A20" s="1503" t="s">
        <v>45</v>
      </c>
      <c r="B20" s="1504"/>
      <c r="C20" s="1505">
        <v>6.3E-2</v>
      </c>
      <c r="D20" s="1503" t="s">
        <v>37</v>
      </c>
      <c r="E20" s="1504"/>
      <c r="F20" s="907" t="s">
        <v>46</v>
      </c>
      <c r="G20" s="973"/>
      <c r="H20" s="1472">
        <v>0</v>
      </c>
      <c r="I20" s="1473">
        <v>0.04</v>
      </c>
      <c r="J20" s="1474">
        <v>0.05</v>
      </c>
      <c r="K20" s="1472">
        <v>0</v>
      </c>
      <c r="L20" s="1473">
        <v>0.04</v>
      </c>
      <c r="M20" s="1474">
        <v>0.05</v>
      </c>
      <c r="N20" s="1472">
        <v>0</v>
      </c>
      <c r="O20" s="1473">
        <v>0.04</v>
      </c>
      <c r="P20" s="1474">
        <v>0.05</v>
      </c>
      <c r="Q20" s="1472">
        <v>0</v>
      </c>
      <c r="R20" s="1473">
        <v>0.04</v>
      </c>
      <c r="S20" s="1474">
        <v>0.05</v>
      </c>
      <c r="T20" s="1472">
        <v>0</v>
      </c>
      <c r="U20" s="1473">
        <v>0.04</v>
      </c>
      <c r="V20" s="1474">
        <v>0.05</v>
      </c>
      <c r="W20" s="1472">
        <v>0</v>
      </c>
      <c r="X20" s="1473">
        <v>0.04</v>
      </c>
      <c r="Y20" s="1474">
        <v>0.05</v>
      </c>
      <c r="Z20" s="1472">
        <v>0</v>
      </c>
      <c r="AA20" s="1473">
        <v>0.04</v>
      </c>
      <c r="AB20" s="1474">
        <v>0.05</v>
      </c>
      <c r="AC20" s="1472">
        <v>0</v>
      </c>
      <c r="AD20" s="1473">
        <v>0.04</v>
      </c>
      <c r="AE20" s="1474">
        <v>0.05</v>
      </c>
      <c r="AF20" s="1472">
        <v>0</v>
      </c>
      <c r="AG20" s="1473">
        <v>0.04</v>
      </c>
      <c r="AH20" s="1474">
        <v>0.05</v>
      </c>
      <c r="AI20" s="1472">
        <v>0</v>
      </c>
      <c r="AJ20" s="1473">
        <v>0.04</v>
      </c>
      <c r="AK20" s="1474">
        <v>0.05</v>
      </c>
      <c r="AL20" s="1472">
        <v>0</v>
      </c>
      <c r="AM20" s="1473">
        <v>0.04</v>
      </c>
      <c r="AN20" s="1474">
        <v>0.05</v>
      </c>
      <c r="AO20" s="1472">
        <v>0</v>
      </c>
      <c r="AP20" s="1473">
        <v>0.04</v>
      </c>
      <c r="AQ20" s="1474">
        <v>0.05</v>
      </c>
      <c r="AR20" s="1472">
        <v>0</v>
      </c>
      <c r="AS20" s="1473">
        <v>0.04</v>
      </c>
      <c r="AT20" s="1474">
        <v>0.05</v>
      </c>
      <c r="AU20" s="1472">
        <v>0</v>
      </c>
      <c r="AV20" s="1473">
        <v>0.04</v>
      </c>
      <c r="AW20" s="1474">
        <v>0.05</v>
      </c>
      <c r="AX20" s="1472">
        <v>0</v>
      </c>
      <c r="AY20" s="1473">
        <v>0.04</v>
      </c>
      <c r="AZ20" s="1474">
        <v>0.05</v>
      </c>
      <c r="BA20" s="1472">
        <v>0</v>
      </c>
      <c r="BB20" s="1473">
        <v>0.04</v>
      </c>
      <c r="BC20" s="1474">
        <v>0.05</v>
      </c>
      <c r="BD20" s="1472">
        <v>0</v>
      </c>
      <c r="BE20" s="1473">
        <v>0.04</v>
      </c>
      <c r="BF20" s="1474">
        <v>0.05</v>
      </c>
      <c r="BG20" s="1472">
        <v>0</v>
      </c>
      <c r="BH20" s="1473">
        <v>0.04</v>
      </c>
      <c r="BI20" s="1474">
        <v>0.05</v>
      </c>
      <c r="BJ20" s="1472">
        <v>0</v>
      </c>
      <c r="BK20" s="1473">
        <v>0.04</v>
      </c>
      <c r="BL20" s="1474">
        <v>0.05</v>
      </c>
      <c r="BM20" s="1472">
        <v>0</v>
      </c>
      <c r="BN20" s="1473">
        <v>0.04</v>
      </c>
      <c r="BO20" s="1474">
        <v>0.05</v>
      </c>
      <c r="BP20" s="1472">
        <v>0</v>
      </c>
      <c r="BQ20" s="1473">
        <v>0.04</v>
      </c>
      <c r="BR20" s="1474">
        <v>0.05</v>
      </c>
      <c r="BS20" s="1472">
        <v>0</v>
      </c>
      <c r="BT20" s="1473">
        <v>0.04</v>
      </c>
      <c r="BU20" s="1474">
        <v>0.05</v>
      </c>
      <c r="BV20" s="1472">
        <v>0</v>
      </c>
      <c r="BW20" s="1473">
        <v>0.04</v>
      </c>
      <c r="BX20" s="1474">
        <v>0.05</v>
      </c>
      <c r="BY20" s="1472">
        <v>0</v>
      </c>
      <c r="BZ20" s="1473">
        <v>0.04</v>
      </c>
      <c r="CA20" s="1474">
        <v>0.05</v>
      </c>
    </row>
    <row r="21" spans="1:79" s="339" customFormat="1" ht="13.5" thickBot="1" x14ac:dyDescent="0.25">
      <c r="A21" s="1506" t="s">
        <v>47</v>
      </c>
      <c r="B21" s="1507"/>
      <c r="C21" s="900">
        <v>6.3E-2</v>
      </c>
      <c r="D21" s="1506" t="s">
        <v>37</v>
      </c>
      <c r="E21" s="1507"/>
      <c r="F21" s="912" t="s">
        <v>46</v>
      </c>
      <c r="G21" s="913"/>
      <c r="H21" s="1477">
        <v>0</v>
      </c>
      <c r="I21" s="1478">
        <v>0.02</v>
      </c>
      <c r="J21" s="1479">
        <v>5.3999999999999999E-2</v>
      </c>
      <c r="K21" s="1477">
        <v>0</v>
      </c>
      <c r="L21" s="1478">
        <v>0.02</v>
      </c>
      <c r="M21" s="1479">
        <v>5.3999999999999999E-2</v>
      </c>
      <c r="N21" s="1477">
        <v>0</v>
      </c>
      <c r="O21" s="1478">
        <v>0.02</v>
      </c>
      <c r="P21" s="1479">
        <v>5.3999999999999999E-2</v>
      </c>
      <c r="Q21" s="1477">
        <v>0</v>
      </c>
      <c r="R21" s="1478">
        <v>0.02</v>
      </c>
      <c r="S21" s="1479">
        <v>5.3999999999999999E-2</v>
      </c>
      <c r="T21" s="1477">
        <v>0</v>
      </c>
      <c r="U21" s="1478">
        <v>0.02</v>
      </c>
      <c r="V21" s="1479">
        <v>5.3999999999999999E-2</v>
      </c>
      <c r="W21" s="1477">
        <v>0</v>
      </c>
      <c r="X21" s="1478">
        <v>0.02</v>
      </c>
      <c r="Y21" s="1479">
        <v>5.3999999999999999E-2</v>
      </c>
      <c r="Z21" s="1477">
        <v>0</v>
      </c>
      <c r="AA21" s="1478">
        <v>0.02</v>
      </c>
      <c r="AB21" s="1479">
        <v>5.3999999999999999E-2</v>
      </c>
      <c r="AC21" s="1477">
        <v>0</v>
      </c>
      <c r="AD21" s="1478">
        <v>0.02</v>
      </c>
      <c r="AE21" s="1479">
        <v>5.3999999999999999E-2</v>
      </c>
      <c r="AF21" s="1477">
        <v>0</v>
      </c>
      <c r="AG21" s="1478">
        <v>0.02</v>
      </c>
      <c r="AH21" s="1479">
        <v>5.3999999999999999E-2</v>
      </c>
      <c r="AI21" s="1477">
        <v>0</v>
      </c>
      <c r="AJ21" s="1478">
        <v>0.02</v>
      </c>
      <c r="AK21" s="1479">
        <v>5.3999999999999999E-2</v>
      </c>
      <c r="AL21" s="1477">
        <v>0</v>
      </c>
      <c r="AM21" s="1478">
        <v>0.02</v>
      </c>
      <c r="AN21" s="1479">
        <v>5.3999999999999999E-2</v>
      </c>
      <c r="AO21" s="1477">
        <v>0</v>
      </c>
      <c r="AP21" s="1478">
        <v>0.02</v>
      </c>
      <c r="AQ21" s="1479">
        <v>5.3999999999999999E-2</v>
      </c>
      <c r="AR21" s="1477">
        <v>0</v>
      </c>
      <c r="AS21" s="1478">
        <v>0.02</v>
      </c>
      <c r="AT21" s="1479">
        <v>5.3999999999999999E-2</v>
      </c>
      <c r="AU21" s="1477">
        <v>0</v>
      </c>
      <c r="AV21" s="1478">
        <v>0.02</v>
      </c>
      <c r="AW21" s="1479">
        <v>5.3999999999999999E-2</v>
      </c>
      <c r="AX21" s="1477">
        <v>0</v>
      </c>
      <c r="AY21" s="1478">
        <v>0.02</v>
      </c>
      <c r="AZ21" s="1479">
        <v>5.3999999999999999E-2</v>
      </c>
      <c r="BA21" s="1477">
        <v>0</v>
      </c>
      <c r="BB21" s="1478">
        <v>0.02</v>
      </c>
      <c r="BC21" s="1479">
        <v>5.3999999999999999E-2</v>
      </c>
      <c r="BD21" s="1477">
        <v>0</v>
      </c>
      <c r="BE21" s="1478">
        <v>0.02</v>
      </c>
      <c r="BF21" s="1479">
        <v>5.3999999999999999E-2</v>
      </c>
      <c r="BG21" s="1477">
        <v>0</v>
      </c>
      <c r="BH21" s="1478">
        <v>0.02</v>
      </c>
      <c r="BI21" s="1479">
        <v>5.3999999999999999E-2</v>
      </c>
      <c r="BJ21" s="1477">
        <v>0</v>
      </c>
      <c r="BK21" s="1478">
        <v>0.02</v>
      </c>
      <c r="BL21" s="1479">
        <v>5.3999999999999999E-2</v>
      </c>
      <c r="BM21" s="1477">
        <v>0</v>
      </c>
      <c r="BN21" s="1478">
        <v>0.02</v>
      </c>
      <c r="BO21" s="1479">
        <v>5.3999999999999999E-2</v>
      </c>
      <c r="BP21" s="1477">
        <v>0</v>
      </c>
      <c r="BQ21" s="1478">
        <v>0.02</v>
      </c>
      <c r="BR21" s="1479">
        <v>5.3999999999999999E-2</v>
      </c>
      <c r="BS21" s="1477">
        <v>0</v>
      </c>
      <c r="BT21" s="1478">
        <v>0.02</v>
      </c>
      <c r="BU21" s="1479">
        <v>5.3999999999999999E-2</v>
      </c>
      <c r="BV21" s="1477">
        <v>0</v>
      </c>
      <c r="BW21" s="1478">
        <v>0.02</v>
      </c>
      <c r="BX21" s="1479">
        <v>5.3999999999999999E-2</v>
      </c>
      <c r="BY21" s="1477">
        <v>0</v>
      </c>
      <c r="BZ21" s="1478">
        <v>0.02</v>
      </c>
      <c r="CA21" s="1479">
        <v>5.3999999999999999E-2</v>
      </c>
    </row>
    <row r="22" spans="1:79" x14ac:dyDescent="0.2">
      <c r="A22" s="844"/>
      <c r="B22" s="339" t="s">
        <v>165</v>
      </c>
      <c r="C22" s="339"/>
      <c r="D22" s="844"/>
      <c r="E22" s="339"/>
      <c r="F22" s="845" t="s">
        <v>38</v>
      </c>
      <c r="G22" s="846"/>
      <c r="H22" s="1508">
        <f t="shared" ref="H22:BS23" si="0">H8+H14</f>
        <v>2</v>
      </c>
      <c r="I22" s="1509">
        <f t="shared" si="0"/>
        <v>0.01</v>
      </c>
      <c r="J22" s="1510">
        <f t="shared" si="0"/>
        <v>0.01</v>
      </c>
      <c r="K22" s="1508">
        <f t="shared" si="0"/>
        <v>2</v>
      </c>
      <c r="L22" s="1509">
        <f t="shared" si="0"/>
        <v>0.01</v>
      </c>
      <c r="M22" s="1510">
        <f t="shared" si="0"/>
        <v>0.01</v>
      </c>
      <c r="N22" s="1508">
        <f t="shared" si="0"/>
        <v>2</v>
      </c>
      <c r="O22" s="1509">
        <f t="shared" si="0"/>
        <v>0.01</v>
      </c>
      <c r="P22" s="1510">
        <f t="shared" si="0"/>
        <v>0.01</v>
      </c>
      <c r="Q22" s="1508">
        <f t="shared" si="0"/>
        <v>2</v>
      </c>
      <c r="R22" s="1509">
        <f t="shared" si="0"/>
        <v>0.01</v>
      </c>
      <c r="S22" s="1510">
        <f t="shared" si="0"/>
        <v>0.01</v>
      </c>
      <c r="T22" s="1508">
        <f t="shared" si="0"/>
        <v>2</v>
      </c>
      <c r="U22" s="1509">
        <f t="shared" si="0"/>
        <v>0.01</v>
      </c>
      <c r="V22" s="1510">
        <f t="shared" si="0"/>
        <v>0.01</v>
      </c>
      <c r="W22" s="1508">
        <f t="shared" si="0"/>
        <v>3</v>
      </c>
      <c r="X22" s="1509">
        <f t="shared" si="0"/>
        <v>0.02</v>
      </c>
      <c r="Y22" s="1510">
        <f t="shared" si="0"/>
        <v>0.01</v>
      </c>
      <c r="Z22" s="1508">
        <f t="shared" si="0"/>
        <v>4</v>
      </c>
      <c r="AA22" s="1509">
        <f t="shared" si="0"/>
        <v>0.04</v>
      </c>
      <c r="AB22" s="1510">
        <f t="shared" si="0"/>
        <v>0.01</v>
      </c>
      <c r="AC22" s="1508">
        <f t="shared" si="0"/>
        <v>5</v>
      </c>
      <c r="AD22" s="1509">
        <f t="shared" si="0"/>
        <v>0.01</v>
      </c>
      <c r="AE22" s="1510">
        <f t="shared" si="0"/>
        <v>0.01</v>
      </c>
      <c r="AF22" s="1508">
        <f t="shared" si="0"/>
        <v>4</v>
      </c>
      <c r="AG22" s="1509">
        <f t="shared" si="0"/>
        <v>0.03</v>
      </c>
      <c r="AH22" s="1510">
        <f t="shared" si="0"/>
        <v>0.01</v>
      </c>
      <c r="AI22" s="1508">
        <f t="shared" si="0"/>
        <v>2</v>
      </c>
      <c r="AJ22" s="1509">
        <f t="shared" si="0"/>
        <v>0.01</v>
      </c>
      <c r="AK22" s="1510">
        <f t="shared" si="0"/>
        <v>0.01</v>
      </c>
      <c r="AL22" s="1508">
        <f t="shared" si="0"/>
        <v>3</v>
      </c>
      <c r="AM22" s="1509">
        <f t="shared" si="0"/>
        <v>0.01</v>
      </c>
      <c r="AN22" s="1510">
        <f t="shared" si="0"/>
        <v>0.01</v>
      </c>
      <c r="AO22" s="1508">
        <f t="shared" si="0"/>
        <v>1</v>
      </c>
      <c r="AP22" s="1509">
        <f t="shared" si="0"/>
        <v>0.01</v>
      </c>
      <c r="AQ22" s="1510">
        <f t="shared" si="0"/>
        <v>0.01</v>
      </c>
      <c r="AR22" s="1508">
        <f t="shared" si="0"/>
        <v>0</v>
      </c>
      <c r="AS22" s="1509">
        <f t="shared" si="0"/>
        <v>0.02</v>
      </c>
      <c r="AT22" s="1510">
        <f t="shared" si="0"/>
        <v>0.01</v>
      </c>
      <c r="AU22" s="1508">
        <f t="shared" si="0"/>
        <v>2</v>
      </c>
      <c r="AV22" s="1509">
        <f t="shared" si="0"/>
        <v>0.01</v>
      </c>
      <c r="AW22" s="1510">
        <f t="shared" si="0"/>
        <v>0.02</v>
      </c>
      <c r="AX22" s="1508">
        <f t="shared" si="0"/>
        <v>2</v>
      </c>
      <c r="AY22" s="1509">
        <f t="shared" si="0"/>
        <v>0.01</v>
      </c>
      <c r="AZ22" s="1510">
        <f t="shared" si="0"/>
        <v>0.01</v>
      </c>
      <c r="BA22" s="1508">
        <f t="shared" si="0"/>
        <v>2</v>
      </c>
      <c r="BB22" s="1509">
        <f t="shared" si="0"/>
        <v>0.05</v>
      </c>
      <c r="BC22" s="1510">
        <f t="shared" si="0"/>
        <v>0.01</v>
      </c>
      <c r="BD22" s="1508">
        <f t="shared" si="0"/>
        <v>2</v>
      </c>
      <c r="BE22" s="1509">
        <f t="shared" si="0"/>
        <v>0.01</v>
      </c>
      <c r="BF22" s="1510">
        <f t="shared" si="0"/>
        <v>0.01</v>
      </c>
      <c r="BG22" s="1508">
        <f t="shared" si="0"/>
        <v>2</v>
      </c>
      <c r="BH22" s="1509">
        <f t="shared" si="0"/>
        <v>0.01</v>
      </c>
      <c r="BI22" s="1510">
        <f t="shared" si="0"/>
        <v>0.01</v>
      </c>
      <c r="BJ22" s="1508">
        <f t="shared" si="0"/>
        <v>2</v>
      </c>
      <c r="BK22" s="1509">
        <f t="shared" si="0"/>
        <v>0.01</v>
      </c>
      <c r="BL22" s="1510">
        <f t="shared" si="0"/>
        <v>0.01</v>
      </c>
      <c r="BM22" s="1508">
        <f t="shared" si="0"/>
        <v>2</v>
      </c>
      <c r="BN22" s="1509">
        <f t="shared" si="0"/>
        <v>0.01</v>
      </c>
      <c r="BO22" s="1510">
        <f t="shared" si="0"/>
        <v>0.01</v>
      </c>
      <c r="BP22" s="1508">
        <f t="shared" si="0"/>
        <v>2</v>
      </c>
      <c r="BQ22" s="1509">
        <f t="shared" si="0"/>
        <v>0.01</v>
      </c>
      <c r="BR22" s="1510">
        <f t="shared" si="0"/>
        <v>0.01</v>
      </c>
      <c r="BS22" s="1508">
        <f t="shared" si="0"/>
        <v>2</v>
      </c>
      <c r="BT22" s="1509">
        <f t="shared" ref="BT22:EE23" si="1">BT8+BT14</f>
        <v>0.01</v>
      </c>
      <c r="BU22" s="1510">
        <f t="shared" si="1"/>
        <v>0.01</v>
      </c>
      <c r="BV22" s="1508">
        <f t="shared" si="1"/>
        <v>2</v>
      </c>
      <c r="BW22" s="1509">
        <f t="shared" si="1"/>
        <v>0.01</v>
      </c>
      <c r="BX22" s="1510">
        <f t="shared" si="1"/>
        <v>0.01</v>
      </c>
      <c r="BY22" s="1508">
        <f t="shared" si="1"/>
        <v>2</v>
      </c>
      <c r="BZ22" s="1509">
        <f t="shared" si="1"/>
        <v>0.01</v>
      </c>
      <c r="CA22" s="1510">
        <f t="shared" si="1"/>
        <v>0.01</v>
      </c>
    </row>
    <row r="23" spans="1:79" ht="13.5" thickBot="1" x14ac:dyDescent="0.25">
      <c r="A23" s="844"/>
      <c r="B23" s="339"/>
      <c r="C23" s="339"/>
      <c r="D23" s="844"/>
      <c r="E23" s="339"/>
      <c r="F23" s="844" t="s">
        <v>39</v>
      </c>
      <c r="G23" s="843"/>
      <c r="H23" s="1497">
        <f t="shared" si="0"/>
        <v>0</v>
      </c>
      <c r="I23" s="1498">
        <f t="shared" si="0"/>
        <v>0.02</v>
      </c>
      <c r="J23" s="1511">
        <f t="shared" si="0"/>
        <v>4.0000000000000001E-3</v>
      </c>
      <c r="K23" s="1497">
        <f t="shared" si="0"/>
        <v>0</v>
      </c>
      <c r="L23" s="1498">
        <f t="shared" si="0"/>
        <v>0.02</v>
      </c>
      <c r="M23" s="1511">
        <f t="shared" si="0"/>
        <v>4.0000000000000001E-3</v>
      </c>
      <c r="N23" s="1497">
        <f t="shared" si="0"/>
        <v>0</v>
      </c>
      <c r="O23" s="1498">
        <f t="shared" si="0"/>
        <v>0.02</v>
      </c>
      <c r="P23" s="1511">
        <f t="shared" si="0"/>
        <v>4.0000000000000001E-3</v>
      </c>
      <c r="Q23" s="1497">
        <f t="shared" si="0"/>
        <v>0</v>
      </c>
      <c r="R23" s="1498">
        <f t="shared" si="0"/>
        <v>0.02</v>
      </c>
      <c r="S23" s="1511">
        <f t="shared" si="0"/>
        <v>4.0000000000000001E-3</v>
      </c>
      <c r="T23" s="1497">
        <f t="shared" si="0"/>
        <v>0</v>
      </c>
      <c r="U23" s="1498">
        <f t="shared" si="0"/>
        <v>0.02</v>
      </c>
      <c r="V23" s="1511">
        <f t="shared" si="0"/>
        <v>4.0000000000000001E-3</v>
      </c>
      <c r="W23" s="1497">
        <f t="shared" si="0"/>
        <v>0</v>
      </c>
      <c r="X23" s="1498">
        <f t="shared" si="0"/>
        <v>0.02</v>
      </c>
      <c r="Y23" s="1511">
        <f t="shared" si="0"/>
        <v>0.01</v>
      </c>
      <c r="Z23" s="1497">
        <f t="shared" si="0"/>
        <v>0</v>
      </c>
      <c r="AA23" s="1498">
        <f t="shared" si="0"/>
        <v>0.02</v>
      </c>
      <c r="AB23" s="1511">
        <f t="shared" si="0"/>
        <v>4.0000000000000001E-3</v>
      </c>
      <c r="AC23" s="1497">
        <f t="shared" si="0"/>
        <v>0</v>
      </c>
      <c r="AD23" s="1498">
        <f t="shared" si="0"/>
        <v>0.02</v>
      </c>
      <c r="AE23" s="1511">
        <f t="shared" si="0"/>
        <v>4.0000000000000001E-3</v>
      </c>
      <c r="AF23" s="1497">
        <f t="shared" si="0"/>
        <v>0</v>
      </c>
      <c r="AG23" s="1498">
        <f t="shared" si="0"/>
        <v>0.02</v>
      </c>
      <c r="AH23" s="1511">
        <f t="shared" si="0"/>
        <v>4.0000000000000001E-3</v>
      </c>
      <c r="AI23" s="1497">
        <f t="shared" si="0"/>
        <v>0</v>
      </c>
      <c r="AJ23" s="1498">
        <f t="shared" si="0"/>
        <v>0.03</v>
      </c>
      <c r="AK23" s="1511">
        <f t="shared" si="0"/>
        <v>4.0000000000000001E-3</v>
      </c>
      <c r="AL23" s="1497">
        <f t="shared" si="0"/>
        <v>0</v>
      </c>
      <c r="AM23" s="1498">
        <f t="shared" si="0"/>
        <v>0.02</v>
      </c>
      <c r="AN23" s="1511">
        <f t="shared" si="0"/>
        <v>4.0000000000000001E-3</v>
      </c>
      <c r="AO23" s="1497">
        <f t="shared" si="0"/>
        <v>0</v>
      </c>
      <c r="AP23" s="1498">
        <f t="shared" si="0"/>
        <v>0.02</v>
      </c>
      <c r="AQ23" s="1511">
        <f t="shared" si="0"/>
        <v>4.0000000000000001E-3</v>
      </c>
      <c r="AR23" s="1497">
        <f t="shared" si="0"/>
        <v>0</v>
      </c>
      <c r="AS23" s="1498">
        <f t="shared" si="0"/>
        <v>0.02</v>
      </c>
      <c r="AT23" s="1511">
        <f t="shared" si="0"/>
        <v>4.0000000000000001E-3</v>
      </c>
      <c r="AU23" s="1497">
        <f t="shared" si="0"/>
        <v>0</v>
      </c>
      <c r="AV23" s="1498">
        <f t="shared" si="0"/>
        <v>0.03</v>
      </c>
      <c r="AW23" s="1511">
        <f t="shared" si="0"/>
        <v>4.0000000000000001E-3</v>
      </c>
      <c r="AX23" s="1497">
        <f t="shared" si="0"/>
        <v>0</v>
      </c>
      <c r="AY23" s="1498">
        <f t="shared" si="0"/>
        <v>0.02</v>
      </c>
      <c r="AZ23" s="1511">
        <f t="shared" si="0"/>
        <v>0.01</v>
      </c>
      <c r="BA23" s="1497">
        <f t="shared" si="0"/>
        <v>0</v>
      </c>
      <c r="BB23" s="1498">
        <f t="shared" si="0"/>
        <v>0.02</v>
      </c>
      <c r="BC23" s="1511">
        <f t="shared" si="0"/>
        <v>4.0000000000000001E-3</v>
      </c>
      <c r="BD23" s="1497">
        <f t="shared" si="0"/>
        <v>0</v>
      </c>
      <c r="BE23" s="1498">
        <f t="shared" si="0"/>
        <v>0.02</v>
      </c>
      <c r="BF23" s="1511">
        <f t="shared" si="0"/>
        <v>4.0000000000000001E-3</v>
      </c>
      <c r="BG23" s="1497">
        <f t="shared" si="0"/>
        <v>0</v>
      </c>
      <c r="BH23" s="1498">
        <f t="shared" si="0"/>
        <v>0.02</v>
      </c>
      <c r="BI23" s="1511">
        <f t="shared" si="0"/>
        <v>4.0000000000000001E-3</v>
      </c>
      <c r="BJ23" s="1497">
        <f t="shared" si="0"/>
        <v>0</v>
      </c>
      <c r="BK23" s="1498">
        <f t="shared" si="0"/>
        <v>0.02</v>
      </c>
      <c r="BL23" s="1511">
        <f t="shared" si="0"/>
        <v>4.0000000000000001E-3</v>
      </c>
      <c r="BM23" s="1497">
        <f t="shared" si="0"/>
        <v>0</v>
      </c>
      <c r="BN23" s="1498">
        <f t="shared" si="0"/>
        <v>0.02</v>
      </c>
      <c r="BO23" s="1511">
        <f t="shared" si="0"/>
        <v>4.0000000000000001E-3</v>
      </c>
      <c r="BP23" s="1497">
        <f t="shared" si="0"/>
        <v>0</v>
      </c>
      <c r="BQ23" s="1498">
        <f t="shared" si="0"/>
        <v>0.02</v>
      </c>
      <c r="BR23" s="1511">
        <f t="shared" si="0"/>
        <v>4.0000000000000001E-3</v>
      </c>
      <c r="BS23" s="1497">
        <f t="shared" si="0"/>
        <v>0</v>
      </c>
      <c r="BT23" s="1498">
        <f t="shared" si="1"/>
        <v>0.02</v>
      </c>
      <c r="BU23" s="1511">
        <f t="shared" si="1"/>
        <v>4.0000000000000001E-3</v>
      </c>
      <c r="BV23" s="1497">
        <f t="shared" si="1"/>
        <v>0</v>
      </c>
      <c r="BW23" s="1498">
        <f t="shared" si="1"/>
        <v>0.02</v>
      </c>
      <c r="BX23" s="1511">
        <f t="shared" si="1"/>
        <v>4.0000000000000001E-3</v>
      </c>
      <c r="BY23" s="1497">
        <f t="shared" si="1"/>
        <v>0</v>
      </c>
      <c r="BZ23" s="1498">
        <f t="shared" si="1"/>
        <v>0.02</v>
      </c>
      <c r="CA23" s="1511">
        <f t="shared" si="1"/>
        <v>4.0000000000000001E-3</v>
      </c>
    </row>
    <row r="24" spans="1:79" x14ac:dyDescent="0.2">
      <c r="A24" s="836"/>
      <c r="B24" s="837"/>
      <c r="C24" s="837"/>
      <c r="D24" s="837"/>
      <c r="E24" s="837"/>
      <c r="F24" s="837"/>
      <c r="G24" s="837"/>
      <c r="H24" s="1500"/>
      <c r="I24" s="1473"/>
      <c r="J24" s="1473"/>
      <c r="K24" s="1500"/>
      <c r="L24" s="1473"/>
      <c r="M24" s="1473"/>
      <c r="N24" s="1500"/>
      <c r="O24" s="1473"/>
      <c r="P24" s="1473"/>
      <c r="Q24" s="1500"/>
      <c r="R24" s="1473"/>
      <c r="S24" s="1473"/>
      <c r="T24" s="1500"/>
      <c r="U24" s="1473"/>
      <c r="V24" s="1473"/>
      <c r="W24" s="1500"/>
      <c r="X24" s="1473"/>
      <c r="Y24" s="1473"/>
      <c r="Z24" s="1500"/>
      <c r="AA24" s="1473"/>
      <c r="AB24" s="1473"/>
      <c r="AC24" s="1500"/>
      <c r="AD24" s="1473"/>
      <c r="AE24" s="1473"/>
      <c r="AF24" s="1500"/>
      <c r="AG24" s="1473"/>
      <c r="AH24" s="1473"/>
      <c r="AI24" s="1500"/>
      <c r="AJ24" s="1473"/>
      <c r="AK24" s="1473"/>
      <c r="AL24" s="1500"/>
      <c r="AM24" s="1473"/>
      <c r="AN24" s="1473"/>
      <c r="AO24" s="1500"/>
      <c r="AP24" s="1473"/>
      <c r="AQ24" s="1473"/>
      <c r="AR24" s="1500"/>
      <c r="AS24" s="1473"/>
      <c r="AT24" s="1473"/>
      <c r="AU24" s="1500"/>
      <c r="AV24" s="1473"/>
      <c r="AW24" s="1473"/>
      <c r="AX24" s="1500"/>
      <c r="AY24" s="1473"/>
      <c r="AZ24" s="1473"/>
      <c r="BA24" s="1500"/>
      <c r="BB24" s="1473"/>
      <c r="BC24" s="1473"/>
      <c r="BD24" s="1500"/>
      <c r="BE24" s="1473"/>
      <c r="BF24" s="1473"/>
      <c r="BG24" s="1500"/>
      <c r="BH24" s="1473"/>
      <c r="BI24" s="1473"/>
      <c r="BJ24" s="1500"/>
      <c r="BK24" s="1473"/>
      <c r="BL24" s="1473"/>
      <c r="BM24" s="1500"/>
      <c r="BN24" s="1473"/>
      <c r="BO24" s="1473"/>
      <c r="BP24" s="1500"/>
      <c r="BQ24" s="1473"/>
      <c r="BR24" s="1473"/>
      <c r="BS24" s="1500"/>
      <c r="BT24" s="1473"/>
      <c r="BU24" s="1473"/>
      <c r="BV24" s="1500"/>
      <c r="BW24" s="1473"/>
      <c r="BX24" s="1473"/>
      <c r="BY24" s="1500"/>
      <c r="BZ24" s="1473"/>
      <c r="CA24" s="1473"/>
    </row>
    <row r="25" spans="1:79" ht="13.5" thickBot="1" x14ac:dyDescent="0.25">
      <c r="A25" s="923" t="s">
        <v>50</v>
      </c>
      <c r="B25" s="913"/>
      <c r="C25" s="1512">
        <f>(I23+L23+O23+R23+U23+X23+AA23+AD23+AG23+AJ23+AM23+AP23+AS23+AV23+AY23+BB23+BE23+BH23+BK23+BN23+BQ23+BT23+BW23+BZ23)/SQRT((I23+L23+O23+R23+U23+X23+AA23+AD23+AG23+AJ23+AM23+AP23+AS23+AV23+AY23+BB23+BE23+BH23+BK23+BN23+BQ23+BT23+BW23+BZ23)^2+(J23+M23+P23+S23+V23+Y23+AB23+AE23+AH23+AK23+AN23+AQ23+AT23+AW23+AZ23+BC23+BF23++BI23+BL23+BO23+BR23+BU23+BX23+CA23)^2)</f>
        <v>0.97745779936598631</v>
      </c>
      <c r="D25" s="1044" t="s">
        <v>51</v>
      </c>
      <c r="E25" s="1513">
        <f>(CA23+BX23+BU23+BR23+BO23+BL23+BI23+BF23+BC23+AZ23+AW23+AT23+AQ23+AN23+AK23+AH23+AE23+AB23++Y23+V23+S23+P23+M23+J23)/(I23+L23+O23+R23+U23+X23+AA23+AD23+AG23+AJ23+AM23+AP23+AS23+AV23+AY23+BB23+BE23+BH23+BK23+BN23+BQ23+BT23+BW23+BZ23)</f>
        <v>0.21600000000000003</v>
      </c>
      <c r="F25" s="1513"/>
      <c r="G25" s="913"/>
      <c r="H25" s="1514"/>
      <c r="I25" s="1514"/>
      <c r="J25" s="1514"/>
      <c r="K25" s="1514"/>
      <c r="L25" s="1514"/>
      <c r="M25" s="1514"/>
      <c r="N25" s="1514"/>
      <c r="O25" s="1514"/>
      <c r="P25" s="1514"/>
      <c r="Q25" s="1514"/>
      <c r="R25" s="1514"/>
      <c r="S25" s="1514"/>
      <c r="T25" s="1514"/>
      <c r="U25" s="1514"/>
      <c r="V25" s="1514"/>
      <c r="W25" s="1514"/>
      <c r="X25" s="1514"/>
      <c r="Y25" s="1514"/>
      <c r="Z25" s="1514"/>
      <c r="AA25" s="1514"/>
      <c r="AB25" s="1514"/>
      <c r="AC25" s="1514"/>
      <c r="AD25" s="1514"/>
      <c r="AE25" s="1514"/>
      <c r="AF25" s="1514"/>
      <c r="AG25" s="1514"/>
      <c r="AH25" s="1514"/>
      <c r="AI25" s="1514"/>
      <c r="AJ25" s="1514"/>
      <c r="AK25" s="1514"/>
      <c r="AL25" s="1514"/>
      <c r="AM25" s="1514"/>
      <c r="AN25" s="1514"/>
      <c r="AO25" s="1514"/>
      <c r="AP25" s="1514"/>
      <c r="AQ25" s="1514"/>
      <c r="AR25" s="1514"/>
      <c r="AS25" s="1514"/>
      <c r="AT25" s="1514"/>
      <c r="AU25" s="1514"/>
      <c r="AV25" s="1514"/>
      <c r="AW25" s="1514"/>
      <c r="AX25" s="1514"/>
      <c r="AY25" s="1514"/>
      <c r="AZ25" s="1514"/>
      <c r="BA25" s="1514"/>
      <c r="BB25" s="1514"/>
      <c r="BC25" s="1514"/>
      <c r="BD25" s="1514"/>
      <c r="BE25" s="1514"/>
      <c r="BF25" s="1514"/>
      <c r="BG25" s="1514"/>
      <c r="BH25" s="1514"/>
      <c r="BI25" s="1514"/>
      <c r="BJ25" s="1514"/>
      <c r="BK25" s="1514"/>
      <c r="BL25" s="1514"/>
      <c r="BM25" s="1514"/>
      <c r="BN25" s="1514"/>
      <c r="BO25" s="1514"/>
      <c r="BP25" s="1514"/>
      <c r="BQ25" s="1514"/>
      <c r="BR25" s="1514"/>
      <c r="BS25" s="1514"/>
      <c r="BT25" s="1514"/>
      <c r="BU25" s="1514"/>
      <c r="BV25" s="1514"/>
      <c r="BW25" s="1514"/>
      <c r="BX25" s="1514"/>
      <c r="BY25" s="1514"/>
      <c r="BZ25" s="1514"/>
      <c r="CA25" s="1514"/>
    </row>
    <row r="26" spans="1:79" x14ac:dyDescent="0.2">
      <c r="A26" s="1069" t="s">
        <v>62</v>
      </c>
      <c r="B26" s="835"/>
      <c r="C26" s="1515"/>
      <c r="D26" s="1516" t="s">
        <v>98</v>
      </c>
      <c r="E26" s="1517"/>
      <c r="F26" s="1518" t="s">
        <v>99</v>
      </c>
      <c r="G26" s="1519"/>
      <c r="H26" s="1520"/>
      <c r="I26" s="1521"/>
      <c r="J26" s="1521"/>
      <c r="K26" s="1520"/>
      <c r="L26" s="1521"/>
      <c r="M26" s="1521"/>
      <c r="N26" s="1520"/>
      <c r="O26" s="1521"/>
      <c r="P26" s="1521"/>
      <c r="Q26" s="1520"/>
      <c r="R26" s="1521"/>
      <c r="S26" s="1521"/>
      <c r="T26" s="1520"/>
      <c r="U26" s="1521"/>
      <c r="V26" s="1521"/>
      <c r="W26" s="1520"/>
      <c r="X26" s="1521"/>
      <c r="Y26" s="1521"/>
      <c r="Z26" s="1520"/>
      <c r="AA26" s="1521"/>
      <c r="AB26" s="1521"/>
      <c r="AC26" s="1520"/>
      <c r="AD26" s="1521"/>
      <c r="AE26" s="1521"/>
      <c r="AF26" s="1520"/>
      <c r="AG26" s="1521"/>
      <c r="AH26" s="1521"/>
      <c r="AI26" s="1520"/>
      <c r="AJ26" s="1521"/>
      <c r="AK26" s="1521"/>
      <c r="AL26" s="1520"/>
      <c r="AM26" s="1521"/>
      <c r="AN26" s="1521"/>
      <c r="AO26" s="1520"/>
      <c r="AP26" s="1521"/>
      <c r="AQ26" s="1521"/>
      <c r="AR26" s="1520"/>
      <c r="AS26" s="1521"/>
      <c r="AT26" s="1521"/>
      <c r="AU26" s="1520"/>
      <c r="AV26" s="1521"/>
      <c r="AW26" s="1521"/>
      <c r="AX26" s="1520"/>
      <c r="AY26" s="1521"/>
      <c r="AZ26" s="1521"/>
      <c r="BA26" s="1520"/>
      <c r="BB26" s="1521"/>
      <c r="BC26" s="1521"/>
      <c r="BD26" s="1520"/>
      <c r="BE26" s="1521"/>
      <c r="BF26" s="1521"/>
      <c r="BG26" s="1520"/>
      <c r="BH26" s="1521"/>
      <c r="BI26" s="1521"/>
      <c r="BJ26" s="1520"/>
      <c r="BK26" s="1521"/>
      <c r="BL26" s="1521"/>
      <c r="BM26" s="1520"/>
      <c r="BN26" s="1521"/>
      <c r="BO26" s="1521"/>
      <c r="BP26" s="1520"/>
      <c r="BQ26" s="1521"/>
      <c r="BR26" s="1521"/>
      <c r="BS26" s="1520"/>
      <c r="BT26" s="1521"/>
      <c r="BU26" s="1521"/>
      <c r="BV26" s="1520"/>
      <c r="BW26" s="1521"/>
      <c r="BX26" s="1521"/>
      <c r="BY26" s="1520"/>
      <c r="BZ26" s="1521"/>
      <c r="CA26" s="1521"/>
    </row>
    <row r="27" spans="1:79" ht="13.5" thickBot="1" x14ac:dyDescent="0.25">
      <c r="A27" s="912"/>
      <c r="B27" s="932"/>
      <c r="C27" s="933"/>
      <c r="D27" s="1522" t="s">
        <v>100</v>
      </c>
      <c r="E27" s="935" t="s">
        <v>101</v>
      </c>
      <c r="F27" s="935" t="s">
        <v>100</v>
      </c>
      <c r="G27" s="936" t="s">
        <v>101</v>
      </c>
      <c r="H27" s="1520"/>
      <c r="I27" s="1521"/>
      <c r="J27" s="1521"/>
      <c r="K27" s="1520"/>
      <c r="L27" s="1521"/>
      <c r="M27" s="1521"/>
      <c r="N27" s="1520"/>
      <c r="O27" s="1521"/>
      <c r="P27" s="1521"/>
      <c r="Q27" s="1520"/>
      <c r="R27" s="1521"/>
      <c r="S27" s="1521"/>
      <c r="T27" s="1520"/>
      <c r="U27" s="1521"/>
      <c r="V27" s="1521"/>
      <c r="W27" s="1520"/>
      <c r="X27" s="1521"/>
      <c r="Y27" s="1521"/>
      <c r="Z27" s="1520"/>
      <c r="AA27" s="1521"/>
      <c r="AB27" s="1521"/>
      <c r="AC27" s="1520"/>
      <c r="AD27" s="1521"/>
      <c r="AE27" s="1521"/>
      <c r="AF27" s="1520"/>
      <c r="AG27" s="1521"/>
      <c r="AH27" s="1521"/>
      <c r="AI27" s="1520"/>
      <c r="AJ27" s="1521"/>
      <c r="AK27" s="1521"/>
      <c r="AL27" s="1520"/>
      <c r="AM27" s="1521"/>
      <c r="AN27" s="1521"/>
      <c r="AO27" s="1520"/>
      <c r="AP27" s="1521"/>
      <c r="AQ27" s="1521"/>
      <c r="AR27" s="1520"/>
      <c r="AS27" s="1521"/>
      <c r="AT27" s="1521"/>
      <c r="AU27" s="1520"/>
      <c r="AV27" s="1521"/>
      <c r="AW27" s="1521"/>
      <c r="AX27" s="1520"/>
      <c r="AY27" s="1521"/>
      <c r="AZ27" s="1521"/>
      <c r="BA27" s="1520"/>
      <c r="BB27" s="1521"/>
      <c r="BC27" s="1521"/>
      <c r="BD27" s="1520"/>
      <c r="BE27" s="1521"/>
      <c r="BF27" s="1521"/>
      <c r="BG27" s="1520"/>
      <c r="BH27" s="1521"/>
      <c r="BI27" s="1521"/>
      <c r="BJ27" s="1520"/>
      <c r="BK27" s="1521"/>
      <c r="BL27" s="1521"/>
      <c r="BM27" s="1520"/>
      <c r="BN27" s="1521"/>
      <c r="BO27" s="1521"/>
      <c r="BP27" s="1520"/>
      <c r="BQ27" s="1521"/>
      <c r="BR27" s="1521"/>
      <c r="BS27" s="1520"/>
      <c r="BT27" s="1521"/>
      <c r="BU27" s="1521"/>
      <c r="BV27" s="1520"/>
      <c r="BW27" s="1521"/>
      <c r="BX27" s="1521"/>
      <c r="BY27" s="1520"/>
      <c r="BZ27" s="1521"/>
      <c r="CA27" s="1521"/>
    </row>
    <row r="28" spans="1:79" ht="15" x14ac:dyDescent="0.25">
      <c r="A28" s="965">
        <v>1</v>
      </c>
      <c r="B28" s="1523" t="s">
        <v>53</v>
      </c>
      <c r="C28" s="939"/>
      <c r="D28" s="1524"/>
      <c r="E28" s="941"/>
      <c r="F28" s="942"/>
      <c r="G28" s="943"/>
      <c r="H28" s="944">
        <v>3</v>
      </c>
      <c r="I28" s="945">
        <v>4.4999999999999998E-2</v>
      </c>
      <c r="J28" s="946">
        <v>3.0000000000000001E-3</v>
      </c>
      <c r="K28" s="944">
        <v>3</v>
      </c>
      <c r="L28" s="945">
        <v>4.4999999999999998E-2</v>
      </c>
      <c r="M28" s="946">
        <v>3.0000000000000001E-3</v>
      </c>
      <c r="N28" s="944">
        <v>3</v>
      </c>
      <c r="O28" s="945">
        <v>4.4999999999999998E-2</v>
      </c>
      <c r="P28" s="946">
        <v>3.0000000000000001E-3</v>
      </c>
      <c r="Q28" s="944">
        <v>3</v>
      </c>
      <c r="R28" s="945">
        <v>4.4999999999999998E-2</v>
      </c>
      <c r="S28" s="946">
        <v>3.0000000000000001E-3</v>
      </c>
      <c r="T28" s="944">
        <v>3</v>
      </c>
      <c r="U28" s="945">
        <v>4.4999999999999998E-2</v>
      </c>
      <c r="V28" s="946">
        <v>3.0000000000000001E-3</v>
      </c>
      <c r="W28" s="944">
        <v>3</v>
      </c>
      <c r="X28" s="945">
        <v>4.4999999999999998E-2</v>
      </c>
      <c r="Y28" s="946">
        <v>3.0000000000000001E-3</v>
      </c>
      <c r="Z28" s="944">
        <v>3</v>
      </c>
      <c r="AA28" s="945">
        <v>4.4999999999999998E-2</v>
      </c>
      <c r="AB28" s="946">
        <v>3.0000000000000001E-3</v>
      </c>
      <c r="AC28" s="944">
        <v>3</v>
      </c>
      <c r="AD28" s="945">
        <v>4.4999999999999998E-2</v>
      </c>
      <c r="AE28" s="946">
        <v>3.0000000000000001E-3</v>
      </c>
      <c r="AF28" s="944">
        <v>3</v>
      </c>
      <c r="AG28" s="945">
        <v>4.4999999999999998E-2</v>
      </c>
      <c r="AH28" s="946">
        <v>3.0000000000000001E-3</v>
      </c>
      <c r="AI28" s="944">
        <v>3</v>
      </c>
      <c r="AJ28" s="945">
        <v>4.4999999999999998E-2</v>
      </c>
      <c r="AK28" s="946">
        <v>3.0000000000000001E-3</v>
      </c>
      <c r="AL28" s="944">
        <v>3</v>
      </c>
      <c r="AM28" s="945">
        <v>4.4999999999999998E-2</v>
      </c>
      <c r="AN28" s="946">
        <v>3.0000000000000001E-3</v>
      </c>
      <c r="AO28" s="944">
        <v>3</v>
      </c>
      <c r="AP28" s="945">
        <v>4.4999999999999998E-2</v>
      </c>
      <c r="AQ28" s="946">
        <v>3.0000000000000001E-3</v>
      </c>
      <c r="AR28" s="944">
        <v>3</v>
      </c>
      <c r="AS28" s="945">
        <v>4.4999999999999998E-2</v>
      </c>
      <c r="AT28" s="946">
        <v>3.0000000000000001E-3</v>
      </c>
      <c r="AU28" s="944">
        <v>3</v>
      </c>
      <c r="AV28" s="945">
        <v>4.4999999999999998E-2</v>
      </c>
      <c r="AW28" s="946">
        <v>3.0000000000000001E-3</v>
      </c>
      <c r="AX28" s="944">
        <v>3</v>
      </c>
      <c r="AY28" s="945">
        <v>4.4999999999999998E-2</v>
      </c>
      <c r="AZ28" s="946">
        <v>3.0000000000000001E-3</v>
      </c>
      <c r="BA28" s="944">
        <v>3</v>
      </c>
      <c r="BB28" s="945">
        <v>4.4999999999999998E-2</v>
      </c>
      <c r="BC28" s="946">
        <v>3.0000000000000001E-3</v>
      </c>
      <c r="BD28" s="944">
        <v>3</v>
      </c>
      <c r="BE28" s="945">
        <v>4.4999999999999998E-2</v>
      </c>
      <c r="BF28" s="946">
        <v>3.0000000000000001E-3</v>
      </c>
      <c r="BG28" s="944">
        <v>3</v>
      </c>
      <c r="BH28" s="945">
        <v>4.4999999999999998E-2</v>
      </c>
      <c r="BI28" s="946">
        <v>3.0000000000000001E-3</v>
      </c>
      <c r="BJ28" s="944">
        <v>3</v>
      </c>
      <c r="BK28" s="945">
        <v>4.4999999999999998E-2</v>
      </c>
      <c r="BL28" s="946">
        <v>3.0000000000000001E-3</v>
      </c>
      <c r="BM28" s="944">
        <v>3</v>
      </c>
      <c r="BN28" s="945">
        <v>4.4999999999999998E-2</v>
      </c>
      <c r="BO28" s="946">
        <v>3.0000000000000001E-3</v>
      </c>
      <c r="BP28" s="944">
        <v>3</v>
      </c>
      <c r="BQ28" s="945">
        <v>4.4999999999999998E-2</v>
      </c>
      <c r="BR28" s="946">
        <v>3.0000000000000001E-3</v>
      </c>
      <c r="BS28" s="944">
        <v>3</v>
      </c>
      <c r="BT28" s="945">
        <v>4.4999999999999998E-2</v>
      </c>
      <c r="BU28" s="946">
        <v>3.0000000000000001E-3</v>
      </c>
      <c r="BV28" s="944">
        <v>3</v>
      </c>
      <c r="BW28" s="945">
        <v>4.4999999999999998E-2</v>
      </c>
      <c r="BX28" s="946">
        <v>3.0000000000000001E-3</v>
      </c>
      <c r="BY28" s="944">
        <v>3</v>
      </c>
      <c r="BZ28" s="945">
        <v>4.4999999999999998E-2</v>
      </c>
      <c r="CA28" s="946">
        <v>3.0000000000000001E-3</v>
      </c>
    </row>
    <row r="29" spans="1:79" ht="15" x14ac:dyDescent="0.25">
      <c r="A29" s="845">
        <v>2</v>
      </c>
      <c r="B29" s="1523" t="s">
        <v>54</v>
      </c>
      <c r="C29" s="949"/>
      <c r="D29" s="1525"/>
      <c r="E29" s="951"/>
      <c r="F29" s="952"/>
      <c r="G29" s="953"/>
      <c r="H29" s="954">
        <v>2</v>
      </c>
      <c r="I29" s="955">
        <v>0.01</v>
      </c>
      <c r="J29" s="956">
        <v>0.04</v>
      </c>
      <c r="K29" s="954">
        <v>2</v>
      </c>
      <c r="L29" s="955">
        <v>0.01</v>
      </c>
      <c r="M29" s="956">
        <v>0.04</v>
      </c>
      <c r="N29" s="954">
        <v>2</v>
      </c>
      <c r="O29" s="955">
        <v>0.01</v>
      </c>
      <c r="P29" s="956">
        <v>0.04</v>
      </c>
      <c r="Q29" s="954">
        <v>2</v>
      </c>
      <c r="R29" s="955">
        <v>0.01</v>
      </c>
      <c r="S29" s="956">
        <v>0.04</v>
      </c>
      <c r="T29" s="954">
        <v>2</v>
      </c>
      <c r="U29" s="955">
        <v>0.01</v>
      </c>
      <c r="V29" s="956">
        <v>0.04</v>
      </c>
      <c r="W29" s="954">
        <v>2</v>
      </c>
      <c r="X29" s="955">
        <v>0.01</v>
      </c>
      <c r="Y29" s="956">
        <v>0.04</v>
      </c>
      <c r="Z29" s="954">
        <v>2</v>
      </c>
      <c r="AA29" s="955">
        <v>0.01</v>
      </c>
      <c r="AB29" s="956">
        <v>0.04</v>
      </c>
      <c r="AC29" s="954">
        <v>2</v>
      </c>
      <c r="AD29" s="955">
        <v>0.01</v>
      </c>
      <c r="AE29" s="956">
        <v>0.04</v>
      </c>
      <c r="AF29" s="954">
        <v>2</v>
      </c>
      <c r="AG29" s="955">
        <v>0.01</v>
      </c>
      <c r="AH29" s="956">
        <v>0.04</v>
      </c>
      <c r="AI29" s="954">
        <v>2</v>
      </c>
      <c r="AJ29" s="955">
        <v>0.01</v>
      </c>
      <c r="AK29" s="956">
        <v>0.04</v>
      </c>
      <c r="AL29" s="954">
        <v>2</v>
      </c>
      <c r="AM29" s="955">
        <v>0.01</v>
      </c>
      <c r="AN29" s="956">
        <v>0.04</v>
      </c>
      <c r="AO29" s="954">
        <v>2</v>
      </c>
      <c r="AP29" s="955">
        <v>0.01</v>
      </c>
      <c r="AQ29" s="956">
        <v>0.04</v>
      </c>
      <c r="AR29" s="954">
        <v>2</v>
      </c>
      <c r="AS29" s="955">
        <v>0.01</v>
      </c>
      <c r="AT29" s="956">
        <v>0.04</v>
      </c>
      <c r="AU29" s="954">
        <v>2</v>
      </c>
      <c r="AV29" s="955">
        <v>0.01</v>
      </c>
      <c r="AW29" s="956">
        <v>0.04</v>
      </c>
      <c r="AX29" s="954">
        <v>2</v>
      </c>
      <c r="AY29" s="955">
        <v>0.01</v>
      </c>
      <c r="AZ29" s="956">
        <v>0.04</v>
      </c>
      <c r="BA29" s="954">
        <v>2</v>
      </c>
      <c r="BB29" s="955">
        <v>0.01</v>
      </c>
      <c r="BC29" s="956">
        <v>0.04</v>
      </c>
      <c r="BD29" s="954">
        <v>2</v>
      </c>
      <c r="BE29" s="955">
        <v>0.01</v>
      </c>
      <c r="BF29" s="956">
        <v>0.04</v>
      </c>
      <c r="BG29" s="954">
        <v>2</v>
      </c>
      <c r="BH29" s="955">
        <v>0.01</v>
      </c>
      <c r="BI29" s="956">
        <v>0.04</v>
      </c>
      <c r="BJ29" s="954">
        <v>2</v>
      </c>
      <c r="BK29" s="955">
        <v>0.01</v>
      </c>
      <c r="BL29" s="956">
        <v>0.04</v>
      </c>
      <c r="BM29" s="954">
        <v>2</v>
      </c>
      <c r="BN29" s="955">
        <v>0.01</v>
      </c>
      <c r="BO29" s="956">
        <v>0.04</v>
      </c>
      <c r="BP29" s="954">
        <v>2</v>
      </c>
      <c r="BQ29" s="955">
        <v>0.01</v>
      </c>
      <c r="BR29" s="956">
        <v>0.04</v>
      </c>
      <c r="BS29" s="954">
        <v>2</v>
      </c>
      <c r="BT29" s="955">
        <v>0.01</v>
      </c>
      <c r="BU29" s="956">
        <v>0.04</v>
      </c>
      <c r="BV29" s="954">
        <v>2</v>
      </c>
      <c r="BW29" s="955">
        <v>0.01</v>
      </c>
      <c r="BX29" s="956">
        <v>0.04</v>
      </c>
      <c r="BY29" s="954">
        <v>2</v>
      </c>
      <c r="BZ29" s="955">
        <v>0.01</v>
      </c>
      <c r="CA29" s="956">
        <v>0.04</v>
      </c>
    </row>
    <row r="30" spans="1:79" ht="15.75" thickBot="1" x14ac:dyDescent="0.3">
      <c r="A30" s="965">
        <v>3</v>
      </c>
      <c r="B30" s="1526" t="s">
        <v>313</v>
      </c>
      <c r="C30" s="949"/>
      <c r="D30" s="1525"/>
      <c r="E30" s="951"/>
      <c r="F30" s="952"/>
      <c r="G30" s="953"/>
      <c r="H30" s="954">
        <v>6</v>
      </c>
      <c r="I30" s="955">
        <v>4.9000000000000002E-2</v>
      </c>
      <c r="J30" s="956">
        <v>0.02</v>
      </c>
      <c r="K30" s="954">
        <v>6</v>
      </c>
      <c r="L30" s="955">
        <v>4.9000000000000002E-2</v>
      </c>
      <c r="M30" s="956">
        <v>0.02</v>
      </c>
      <c r="N30" s="954">
        <v>6</v>
      </c>
      <c r="O30" s="955">
        <v>4.9000000000000002E-2</v>
      </c>
      <c r="P30" s="956">
        <v>0.02</v>
      </c>
      <c r="Q30" s="954">
        <v>6</v>
      </c>
      <c r="R30" s="955">
        <v>4.9000000000000002E-2</v>
      </c>
      <c r="S30" s="956">
        <v>0.02</v>
      </c>
      <c r="T30" s="954">
        <v>6</v>
      </c>
      <c r="U30" s="955">
        <v>4.9000000000000002E-2</v>
      </c>
      <c r="V30" s="956">
        <v>0.02</v>
      </c>
      <c r="W30" s="954">
        <v>6</v>
      </c>
      <c r="X30" s="955">
        <v>4.9000000000000002E-2</v>
      </c>
      <c r="Y30" s="956">
        <v>0.02</v>
      </c>
      <c r="Z30" s="954">
        <v>6</v>
      </c>
      <c r="AA30" s="955">
        <v>4.9000000000000002E-2</v>
      </c>
      <c r="AB30" s="956">
        <v>0.02</v>
      </c>
      <c r="AC30" s="954">
        <v>6</v>
      </c>
      <c r="AD30" s="955">
        <v>4.9000000000000002E-2</v>
      </c>
      <c r="AE30" s="956">
        <v>0.02</v>
      </c>
      <c r="AF30" s="954">
        <v>6</v>
      </c>
      <c r="AG30" s="955">
        <v>4.9000000000000002E-2</v>
      </c>
      <c r="AH30" s="956">
        <v>0.02</v>
      </c>
      <c r="AI30" s="954">
        <v>6</v>
      </c>
      <c r="AJ30" s="955">
        <v>4.9000000000000002E-2</v>
      </c>
      <c r="AK30" s="956">
        <v>0.02</v>
      </c>
      <c r="AL30" s="954">
        <v>6</v>
      </c>
      <c r="AM30" s="955">
        <v>4.9000000000000002E-2</v>
      </c>
      <c r="AN30" s="956">
        <v>0.02</v>
      </c>
      <c r="AO30" s="954">
        <v>6</v>
      </c>
      <c r="AP30" s="955">
        <v>4.9000000000000002E-2</v>
      </c>
      <c r="AQ30" s="956">
        <v>0.02</v>
      </c>
      <c r="AR30" s="954">
        <v>6</v>
      </c>
      <c r="AS30" s="955">
        <v>4.9000000000000002E-2</v>
      </c>
      <c r="AT30" s="956">
        <v>0.02</v>
      </c>
      <c r="AU30" s="954">
        <v>6</v>
      </c>
      <c r="AV30" s="955">
        <v>4.9000000000000002E-2</v>
      </c>
      <c r="AW30" s="956">
        <v>0.02</v>
      </c>
      <c r="AX30" s="954">
        <v>6</v>
      </c>
      <c r="AY30" s="955">
        <v>4.9000000000000002E-2</v>
      </c>
      <c r="AZ30" s="956">
        <v>0.02</v>
      </c>
      <c r="BA30" s="954">
        <v>6</v>
      </c>
      <c r="BB30" s="955">
        <v>4.9000000000000002E-2</v>
      </c>
      <c r="BC30" s="956">
        <v>0.02</v>
      </c>
      <c r="BD30" s="954">
        <v>6</v>
      </c>
      <c r="BE30" s="955">
        <v>4.9000000000000002E-2</v>
      </c>
      <c r="BF30" s="956">
        <v>0.02</v>
      </c>
      <c r="BG30" s="954">
        <v>6</v>
      </c>
      <c r="BH30" s="955">
        <v>4.9000000000000002E-2</v>
      </c>
      <c r="BI30" s="956">
        <v>0.02</v>
      </c>
      <c r="BJ30" s="954">
        <v>6</v>
      </c>
      <c r="BK30" s="955">
        <v>4.9000000000000002E-2</v>
      </c>
      <c r="BL30" s="956">
        <v>0.02</v>
      </c>
      <c r="BM30" s="954">
        <v>6</v>
      </c>
      <c r="BN30" s="955">
        <v>4.9000000000000002E-2</v>
      </c>
      <c r="BO30" s="956">
        <v>0.02</v>
      </c>
      <c r="BP30" s="954">
        <v>6</v>
      </c>
      <c r="BQ30" s="955">
        <v>4.9000000000000002E-2</v>
      </c>
      <c r="BR30" s="956">
        <v>0.02</v>
      </c>
      <c r="BS30" s="954">
        <v>6</v>
      </c>
      <c r="BT30" s="955">
        <v>4.9000000000000002E-2</v>
      </c>
      <c r="BU30" s="956">
        <v>0.02</v>
      </c>
      <c r="BV30" s="954">
        <v>6</v>
      </c>
      <c r="BW30" s="955">
        <v>4.9000000000000002E-2</v>
      </c>
      <c r="BX30" s="956">
        <v>0.02</v>
      </c>
      <c r="BY30" s="954">
        <v>6</v>
      </c>
      <c r="BZ30" s="955">
        <v>4.9000000000000002E-2</v>
      </c>
      <c r="CA30" s="956">
        <v>0.02</v>
      </c>
    </row>
    <row r="31" spans="1:79" x14ac:dyDescent="0.2">
      <c r="A31" s="972" t="s">
        <v>66</v>
      </c>
      <c r="B31" s="973"/>
      <c r="C31" s="974"/>
      <c r="D31" s="975"/>
      <c r="E31" s="976"/>
      <c r="F31" s="975"/>
      <c r="G31" s="977"/>
      <c r="H31" s="1527">
        <f>H28+H30</f>
        <v>9</v>
      </c>
      <c r="I31" s="979">
        <f>I28+I30</f>
        <v>9.4E-2</v>
      </c>
      <c r="J31" s="980">
        <f>J28+J30</f>
        <v>2.3E-2</v>
      </c>
      <c r="K31" s="1527">
        <f t="shared" ref="K31:BV31" si="2">K28+K30</f>
        <v>9</v>
      </c>
      <c r="L31" s="979">
        <f t="shared" si="2"/>
        <v>9.4E-2</v>
      </c>
      <c r="M31" s="980">
        <f t="shared" si="2"/>
        <v>2.3E-2</v>
      </c>
      <c r="N31" s="1527">
        <f t="shared" si="2"/>
        <v>9</v>
      </c>
      <c r="O31" s="979">
        <f t="shared" si="2"/>
        <v>9.4E-2</v>
      </c>
      <c r="P31" s="980">
        <f t="shared" si="2"/>
        <v>2.3E-2</v>
      </c>
      <c r="Q31" s="1527">
        <f t="shared" si="2"/>
        <v>9</v>
      </c>
      <c r="R31" s="979">
        <f t="shared" si="2"/>
        <v>9.4E-2</v>
      </c>
      <c r="S31" s="980">
        <f t="shared" si="2"/>
        <v>2.3E-2</v>
      </c>
      <c r="T31" s="1527">
        <f t="shared" si="2"/>
        <v>9</v>
      </c>
      <c r="U31" s="979">
        <f t="shared" si="2"/>
        <v>9.4E-2</v>
      </c>
      <c r="V31" s="980">
        <f t="shared" si="2"/>
        <v>2.3E-2</v>
      </c>
      <c r="W31" s="1527">
        <f t="shared" si="2"/>
        <v>9</v>
      </c>
      <c r="X31" s="979">
        <f t="shared" si="2"/>
        <v>9.4E-2</v>
      </c>
      <c r="Y31" s="980">
        <f t="shared" si="2"/>
        <v>2.3E-2</v>
      </c>
      <c r="Z31" s="1527">
        <f t="shared" si="2"/>
        <v>9</v>
      </c>
      <c r="AA31" s="979">
        <f t="shared" si="2"/>
        <v>9.4E-2</v>
      </c>
      <c r="AB31" s="980">
        <f t="shared" si="2"/>
        <v>2.3E-2</v>
      </c>
      <c r="AC31" s="1527">
        <f t="shared" si="2"/>
        <v>9</v>
      </c>
      <c r="AD31" s="979">
        <f t="shared" si="2"/>
        <v>9.4E-2</v>
      </c>
      <c r="AE31" s="980">
        <f t="shared" si="2"/>
        <v>2.3E-2</v>
      </c>
      <c r="AF31" s="1527">
        <f t="shared" si="2"/>
        <v>9</v>
      </c>
      <c r="AG31" s="979">
        <f t="shared" si="2"/>
        <v>9.4E-2</v>
      </c>
      <c r="AH31" s="980">
        <f t="shared" si="2"/>
        <v>2.3E-2</v>
      </c>
      <c r="AI31" s="1527">
        <f t="shared" si="2"/>
        <v>9</v>
      </c>
      <c r="AJ31" s="979">
        <f t="shared" si="2"/>
        <v>9.4E-2</v>
      </c>
      <c r="AK31" s="980">
        <f t="shared" si="2"/>
        <v>2.3E-2</v>
      </c>
      <c r="AL31" s="1527">
        <f t="shared" si="2"/>
        <v>9</v>
      </c>
      <c r="AM31" s="979">
        <f t="shared" si="2"/>
        <v>9.4E-2</v>
      </c>
      <c r="AN31" s="980">
        <f t="shared" si="2"/>
        <v>2.3E-2</v>
      </c>
      <c r="AO31" s="1527">
        <f t="shared" si="2"/>
        <v>9</v>
      </c>
      <c r="AP31" s="979">
        <f t="shared" si="2"/>
        <v>9.4E-2</v>
      </c>
      <c r="AQ31" s="980">
        <f t="shared" si="2"/>
        <v>2.3E-2</v>
      </c>
      <c r="AR31" s="1527">
        <f t="shared" si="2"/>
        <v>9</v>
      </c>
      <c r="AS31" s="979">
        <f t="shared" si="2"/>
        <v>9.4E-2</v>
      </c>
      <c r="AT31" s="980">
        <f t="shared" si="2"/>
        <v>2.3E-2</v>
      </c>
      <c r="AU31" s="1527">
        <f t="shared" si="2"/>
        <v>9</v>
      </c>
      <c r="AV31" s="979">
        <f t="shared" si="2"/>
        <v>9.4E-2</v>
      </c>
      <c r="AW31" s="980">
        <f t="shared" si="2"/>
        <v>2.3E-2</v>
      </c>
      <c r="AX31" s="1527">
        <f t="shared" si="2"/>
        <v>9</v>
      </c>
      <c r="AY31" s="979">
        <f t="shared" si="2"/>
        <v>9.4E-2</v>
      </c>
      <c r="AZ31" s="980">
        <f t="shared" si="2"/>
        <v>2.3E-2</v>
      </c>
      <c r="BA31" s="1527">
        <f t="shared" si="2"/>
        <v>9</v>
      </c>
      <c r="BB31" s="979">
        <f t="shared" si="2"/>
        <v>9.4E-2</v>
      </c>
      <c r="BC31" s="980">
        <f t="shared" si="2"/>
        <v>2.3E-2</v>
      </c>
      <c r="BD31" s="1527">
        <f t="shared" si="2"/>
        <v>9</v>
      </c>
      <c r="BE31" s="979">
        <f t="shared" si="2"/>
        <v>9.4E-2</v>
      </c>
      <c r="BF31" s="980">
        <f t="shared" si="2"/>
        <v>2.3E-2</v>
      </c>
      <c r="BG31" s="1527">
        <f t="shared" si="2"/>
        <v>9</v>
      </c>
      <c r="BH31" s="979">
        <f t="shared" si="2"/>
        <v>9.4E-2</v>
      </c>
      <c r="BI31" s="980">
        <f t="shared" si="2"/>
        <v>2.3E-2</v>
      </c>
      <c r="BJ31" s="1527">
        <f t="shared" si="2"/>
        <v>9</v>
      </c>
      <c r="BK31" s="979">
        <f t="shared" si="2"/>
        <v>9.4E-2</v>
      </c>
      <c r="BL31" s="980">
        <f t="shared" si="2"/>
        <v>2.3E-2</v>
      </c>
      <c r="BM31" s="1527">
        <f t="shared" si="2"/>
        <v>9</v>
      </c>
      <c r="BN31" s="979">
        <f t="shared" si="2"/>
        <v>9.4E-2</v>
      </c>
      <c r="BO31" s="980">
        <f t="shared" si="2"/>
        <v>2.3E-2</v>
      </c>
      <c r="BP31" s="1527">
        <f t="shared" si="2"/>
        <v>9</v>
      </c>
      <c r="BQ31" s="979">
        <f t="shared" si="2"/>
        <v>9.4E-2</v>
      </c>
      <c r="BR31" s="980">
        <f t="shared" si="2"/>
        <v>2.3E-2</v>
      </c>
      <c r="BS31" s="1527">
        <f t="shared" si="2"/>
        <v>9</v>
      </c>
      <c r="BT31" s="979">
        <f t="shared" si="2"/>
        <v>9.4E-2</v>
      </c>
      <c r="BU31" s="980">
        <f t="shared" si="2"/>
        <v>2.3E-2</v>
      </c>
      <c r="BV31" s="1527">
        <f t="shared" si="2"/>
        <v>9</v>
      </c>
      <c r="BW31" s="979">
        <f>BW28+BW30</f>
        <v>9.4E-2</v>
      </c>
      <c r="BX31" s="980">
        <f>BX28+BX30</f>
        <v>2.3E-2</v>
      </c>
      <c r="BY31" s="1527">
        <f>BY28+BY30</f>
        <v>9</v>
      </c>
      <c r="BZ31" s="979">
        <f>BZ28+BZ30</f>
        <v>9.4E-2</v>
      </c>
      <c r="CA31" s="980">
        <f>CA28+CA30</f>
        <v>2.3E-2</v>
      </c>
    </row>
    <row r="32" spans="1:79" ht="13.5" thickBot="1" x14ac:dyDescent="0.25">
      <c r="A32" s="983" t="s">
        <v>67</v>
      </c>
      <c r="B32" s="984"/>
      <c r="C32" s="985"/>
      <c r="D32" s="986"/>
      <c r="E32" s="987"/>
      <c r="F32" s="988"/>
      <c r="G32" s="989"/>
      <c r="H32" s="1528">
        <f>H29</f>
        <v>2</v>
      </c>
      <c r="I32" s="991">
        <f>I29</f>
        <v>0.01</v>
      </c>
      <c r="J32" s="992">
        <f>J29</f>
        <v>0.04</v>
      </c>
      <c r="K32" s="1528">
        <f t="shared" ref="K32:BV32" si="3">K29</f>
        <v>2</v>
      </c>
      <c r="L32" s="991">
        <f t="shared" si="3"/>
        <v>0.01</v>
      </c>
      <c r="M32" s="992">
        <f t="shared" si="3"/>
        <v>0.04</v>
      </c>
      <c r="N32" s="1528">
        <f t="shared" si="3"/>
        <v>2</v>
      </c>
      <c r="O32" s="991">
        <f t="shared" si="3"/>
        <v>0.01</v>
      </c>
      <c r="P32" s="992">
        <f t="shared" si="3"/>
        <v>0.04</v>
      </c>
      <c r="Q32" s="1528">
        <f t="shared" si="3"/>
        <v>2</v>
      </c>
      <c r="R32" s="991">
        <f t="shared" si="3"/>
        <v>0.01</v>
      </c>
      <c r="S32" s="992">
        <f t="shared" si="3"/>
        <v>0.04</v>
      </c>
      <c r="T32" s="1528">
        <f t="shared" si="3"/>
        <v>2</v>
      </c>
      <c r="U32" s="991">
        <f t="shared" si="3"/>
        <v>0.01</v>
      </c>
      <c r="V32" s="992">
        <f t="shared" si="3"/>
        <v>0.04</v>
      </c>
      <c r="W32" s="1528">
        <f t="shared" si="3"/>
        <v>2</v>
      </c>
      <c r="X32" s="991">
        <f t="shared" si="3"/>
        <v>0.01</v>
      </c>
      <c r="Y32" s="992">
        <f t="shared" si="3"/>
        <v>0.04</v>
      </c>
      <c r="Z32" s="1528">
        <f t="shared" si="3"/>
        <v>2</v>
      </c>
      <c r="AA32" s="991">
        <f t="shared" si="3"/>
        <v>0.01</v>
      </c>
      <c r="AB32" s="992">
        <f t="shared" si="3"/>
        <v>0.04</v>
      </c>
      <c r="AC32" s="1528">
        <f t="shared" si="3"/>
        <v>2</v>
      </c>
      <c r="AD32" s="991">
        <f t="shared" si="3"/>
        <v>0.01</v>
      </c>
      <c r="AE32" s="992">
        <f t="shared" si="3"/>
        <v>0.04</v>
      </c>
      <c r="AF32" s="1528">
        <f t="shared" si="3"/>
        <v>2</v>
      </c>
      <c r="AG32" s="991">
        <f t="shared" si="3"/>
        <v>0.01</v>
      </c>
      <c r="AH32" s="992">
        <f t="shared" si="3"/>
        <v>0.04</v>
      </c>
      <c r="AI32" s="1528">
        <f t="shared" si="3"/>
        <v>2</v>
      </c>
      <c r="AJ32" s="991">
        <f t="shared" si="3"/>
        <v>0.01</v>
      </c>
      <c r="AK32" s="992">
        <f t="shared" si="3"/>
        <v>0.04</v>
      </c>
      <c r="AL32" s="1528">
        <f t="shared" si="3"/>
        <v>2</v>
      </c>
      <c r="AM32" s="991">
        <f t="shared" si="3"/>
        <v>0.01</v>
      </c>
      <c r="AN32" s="992">
        <f t="shared" si="3"/>
        <v>0.04</v>
      </c>
      <c r="AO32" s="1528">
        <f t="shared" si="3"/>
        <v>2</v>
      </c>
      <c r="AP32" s="991">
        <f t="shared" si="3"/>
        <v>0.01</v>
      </c>
      <c r="AQ32" s="992">
        <f t="shared" si="3"/>
        <v>0.04</v>
      </c>
      <c r="AR32" s="1528">
        <f t="shared" si="3"/>
        <v>2</v>
      </c>
      <c r="AS32" s="991">
        <f t="shared" si="3"/>
        <v>0.01</v>
      </c>
      <c r="AT32" s="992">
        <f t="shared" si="3"/>
        <v>0.04</v>
      </c>
      <c r="AU32" s="1528">
        <f t="shared" si="3"/>
        <v>2</v>
      </c>
      <c r="AV32" s="991">
        <f t="shared" si="3"/>
        <v>0.01</v>
      </c>
      <c r="AW32" s="992">
        <f t="shared" si="3"/>
        <v>0.04</v>
      </c>
      <c r="AX32" s="1528">
        <f t="shared" si="3"/>
        <v>2</v>
      </c>
      <c r="AY32" s="991">
        <f t="shared" si="3"/>
        <v>0.01</v>
      </c>
      <c r="AZ32" s="992">
        <f t="shared" si="3"/>
        <v>0.04</v>
      </c>
      <c r="BA32" s="1528">
        <f t="shared" si="3"/>
        <v>2</v>
      </c>
      <c r="BB32" s="991">
        <f t="shared" si="3"/>
        <v>0.01</v>
      </c>
      <c r="BC32" s="992">
        <f t="shared" si="3"/>
        <v>0.04</v>
      </c>
      <c r="BD32" s="1528">
        <f t="shared" si="3"/>
        <v>2</v>
      </c>
      <c r="BE32" s="991">
        <f t="shared" si="3"/>
        <v>0.01</v>
      </c>
      <c r="BF32" s="992">
        <f t="shared" si="3"/>
        <v>0.04</v>
      </c>
      <c r="BG32" s="1528">
        <f t="shared" si="3"/>
        <v>2</v>
      </c>
      <c r="BH32" s="991">
        <f t="shared" si="3"/>
        <v>0.01</v>
      </c>
      <c r="BI32" s="992">
        <f t="shared" si="3"/>
        <v>0.04</v>
      </c>
      <c r="BJ32" s="1528">
        <f t="shared" si="3"/>
        <v>2</v>
      </c>
      <c r="BK32" s="991">
        <f t="shared" si="3"/>
        <v>0.01</v>
      </c>
      <c r="BL32" s="992">
        <f t="shared" si="3"/>
        <v>0.04</v>
      </c>
      <c r="BM32" s="1528">
        <f t="shared" si="3"/>
        <v>2</v>
      </c>
      <c r="BN32" s="991">
        <f t="shared" si="3"/>
        <v>0.01</v>
      </c>
      <c r="BO32" s="992">
        <f t="shared" si="3"/>
        <v>0.04</v>
      </c>
      <c r="BP32" s="1528">
        <f t="shared" si="3"/>
        <v>2</v>
      </c>
      <c r="BQ32" s="991">
        <f t="shared" si="3"/>
        <v>0.01</v>
      </c>
      <c r="BR32" s="992">
        <f t="shared" si="3"/>
        <v>0.04</v>
      </c>
      <c r="BS32" s="1528">
        <f t="shared" si="3"/>
        <v>2</v>
      </c>
      <c r="BT32" s="991">
        <f t="shared" si="3"/>
        <v>0.01</v>
      </c>
      <c r="BU32" s="992">
        <f t="shared" si="3"/>
        <v>0.04</v>
      </c>
      <c r="BV32" s="1528">
        <f t="shared" si="3"/>
        <v>2</v>
      </c>
      <c r="BW32" s="991">
        <f>BW29</f>
        <v>0.01</v>
      </c>
      <c r="BX32" s="992">
        <f>BX29</f>
        <v>0.04</v>
      </c>
      <c r="BY32" s="1528">
        <f>BY29</f>
        <v>2</v>
      </c>
      <c r="BZ32" s="991">
        <f>BZ29</f>
        <v>0.01</v>
      </c>
      <c r="CA32" s="992">
        <f>CA29</f>
        <v>0.04</v>
      </c>
    </row>
    <row r="33" spans="1:79" ht="13.5" thickBot="1" x14ac:dyDescent="0.25">
      <c r="A33" s="993" t="s">
        <v>68</v>
      </c>
      <c r="B33" s="883"/>
      <c r="C33" s="994"/>
      <c r="D33" s="995"/>
      <c r="E33" s="996"/>
      <c r="F33" s="995"/>
      <c r="G33" s="996"/>
      <c r="H33" s="1529">
        <f>H31+H32</f>
        <v>11</v>
      </c>
      <c r="I33" s="999">
        <f>I31+I32</f>
        <v>0.104</v>
      </c>
      <c r="J33" s="1000">
        <f>J31+J32</f>
        <v>6.3E-2</v>
      </c>
      <c r="K33" s="1529">
        <f t="shared" ref="K33:BV33" si="4">K31+K32</f>
        <v>11</v>
      </c>
      <c r="L33" s="999">
        <f t="shared" si="4"/>
        <v>0.104</v>
      </c>
      <c r="M33" s="1000">
        <f t="shared" si="4"/>
        <v>6.3E-2</v>
      </c>
      <c r="N33" s="1529">
        <f t="shared" si="4"/>
        <v>11</v>
      </c>
      <c r="O33" s="999">
        <f t="shared" si="4"/>
        <v>0.104</v>
      </c>
      <c r="P33" s="1000">
        <f t="shared" si="4"/>
        <v>6.3E-2</v>
      </c>
      <c r="Q33" s="1529">
        <f t="shared" si="4"/>
        <v>11</v>
      </c>
      <c r="R33" s="999">
        <f t="shared" si="4"/>
        <v>0.104</v>
      </c>
      <c r="S33" s="1000">
        <f t="shared" si="4"/>
        <v>6.3E-2</v>
      </c>
      <c r="T33" s="1529">
        <f t="shared" si="4"/>
        <v>11</v>
      </c>
      <c r="U33" s="999">
        <f t="shared" si="4"/>
        <v>0.104</v>
      </c>
      <c r="V33" s="1000">
        <f t="shared" si="4"/>
        <v>6.3E-2</v>
      </c>
      <c r="W33" s="1529">
        <f t="shared" si="4"/>
        <v>11</v>
      </c>
      <c r="X33" s="999">
        <f t="shared" si="4"/>
        <v>0.104</v>
      </c>
      <c r="Y33" s="1000">
        <f t="shared" si="4"/>
        <v>6.3E-2</v>
      </c>
      <c r="Z33" s="1529">
        <f t="shared" si="4"/>
        <v>11</v>
      </c>
      <c r="AA33" s="999">
        <f t="shared" si="4"/>
        <v>0.104</v>
      </c>
      <c r="AB33" s="1000">
        <f t="shared" si="4"/>
        <v>6.3E-2</v>
      </c>
      <c r="AC33" s="1529">
        <f t="shared" si="4"/>
        <v>11</v>
      </c>
      <c r="AD33" s="999">
        <f t="shared" si="4"/>
        <v>0.104</v>
      </c>
      <c r="AE33" s="1000">
        <f t="shared" si="4"/>
        <v>6.3E-2</v>
      </c>
      <c r="AF33" s="1529">
        <f t="shared" si="4"/>
        <v>11</v>
      </c>
      <c r="AG33" s="999">
        <f t="shared" si="4"/>
        <v>0.104</v>
      </c>
      <c r="AH33" s="1000">
        <f t="shared" si="4"/>
        <v>6.3E-2</v>
      </c>
      <c r="AI33" s="1529">
        <f t="shared" si="4"/>
        <v>11</v>
      </c>
      <c r="AJ33" s="999">
        <f t="shared" si="4"/>
        <v>0.104</v>
      </c>
      <c r="AK33" s="1000">
        <f t="shared" si="4"/>
        <v>6.3E-2</v>
      </c>
      <c r="AL33" s="1529">
        <f t="shared" si="4"/>
        <v>11</v>
      </c>
      <c r="AM33" s="999">
        <f t="shared" si="4"/>
        <v>0.104</v>
      </c>
      <c r="AN33" s="1000">
        <f t="shared" si="4"/>
        <v>6.3E-2</v>
      </c>
      <c r="AO33" s="1529">
        <f t="shared" si="4"/>
        <v>11</v>
      </c>
      <c r="AP33" s="999">
        <f t="shared" si="4"/>
        <v>0.104</v>
      </c>
      <c r="AQ33" s="1000">
        <f t="shared" si="4"/>
        <v>6.3E-2</v>
      </c>
      <c r="AR33" s="1529">
        <f t="shared" si="4"/>
        <v>11</v>
      </c>
      <c r="AS33" s="999">
        <f t="shared" si="4"/>
        <v>0.104</v>
      </c>
      <c r="AT33" s="1000">
        <f t="shared" si="4"/>
        <v>6.3E-2</v>
      </c>
      <c r="AU33" s="1529">
        <f t="shared" si="4"/>
        <v>11</v>
      </c>
      <c r="AV33" s="999">
        <f t="shared" si="4"/>
        <v>0.104</v>
      </c>
      <c r="AW33" s="1000">
        <f t="shared" si="4"/>
        <v>6.3E-2</v>
      </c>
      <c r="AX33" s="1529">
        <f t="shared" si="4"/>
        <v>11</v>
      </c>
      <c r="AY33" s="999">
        <f t="shared" si="4"/>
        <v>0.104</v>
      </c>
      <c r="AZ33" s="1000">
        <f t="shared" si="4"/>
        <v>6.3E-2</v>
      </c>
      <c r="BA33" s="1529">
        <f t="shared" si="4"/>
        <v>11</v>
      </c>
      <c r="BB33" s="999">
        <f t="shared" si="4"/>
        <v>0.104</v>
      </c>
      <c r="BC33" s="1000">
        <f t="shared" si="4"/>
        <v>6.3E-2</v>
      </c>
      <c r="BD33" s="1529">
        <f t="shared" si="4"/>
        <v>11</v>
      </c>
      <c r="BE33" s="999">
        <f t="shared" si="4"/>
        <v>0.104</v>
      </c>
      <c r="BF33" s="1000">
        <f t="shared" si="4"/>
        <v>6.3E-2</v>
      </c>
      <c r="BG33" s="1529">
        <f t="shared" si="4"/>
        <v>11</v>
      </c>
      <c r="BH33" s="999">
        <f t="shared" si="4"/>
        <v>0.104</v>
      </c>
      <c r="BI33" s="1000">
        <f t="shared" si="4"/>
        <v>6.3E-2</v>
      </c>
      <c r="BJ33" s="1529">
        <f t="shared" si="4"/>
        <v>11</v>
      </c>
      <c r="BK33" s="999">
        <f t="shared" si="4"/>
        <v>0.104</v>
      </c>
      <c r="BL33" s="1000">
        <f t="shared" si="4"/>
        <v>6.3E-2</v>
      </c>
      <c r="BM33" s="1529">
        <f t="shared" si="4"/>
        <v>11</v>
      </c>
      <c r="BN33" s="999">
        <f t="shared" si="4"/>
        <v>0.104</v>
      </c>
      <c r="BO33" s="1000">
        <f t="shared" si="4"/>
        <v>6.3E-2</v>
      </c>
      <c r="BP33" s="1529">
        <f t="shared" si="4"/>
        <v>11</v>
      </c>
      <c r="BQ33" s="999">
        <f t="shared" si="4"/>
        <v>0.104</v>
      </c>
      <c r="BR33" s="1000">
        <f t="shared" si="4"/>
        <v>6.3E-2</v>
      </c>
      <c r="BS33" s="1529">
        <f t="shared" si="4"/>
        <v>11</v>
      </c>
      <c r="BT33" s="999">
        <f t="shared" si="4"/>
        <v>0.104</v>
      </c>
      <c r="BU33" s="1000">
        <f t="shared" si="4"/>
        <v>6.3E-2</v>
      </c>
      <c r="BV33" s="1529">
        <f t="shared" si="4"/>
        <v>11</v>
      </c>
      <c r="BW33" s="999">
        <f>BW31+BW32</f>
        <v>0.104</v>
      </c>
      <c r="BX33" s="1000">
        <f>BX31+BX32</f>
        <v>6.3E-2</v>
      </c>
      <c r="BY33" s="1529">
        <f>BY31+BY32</f>
        <v>11</v>
      </c>
      <c r="BZ33" s="999">
        <f>BZ31+BZ32</f>
        <v>0.104</v>
      </c>
      <c r="CA33" s="1000">
        <f>CA31+CA32</f>
        <v>6.3E-2</v>
      </c>
    </row>
    <row r="34" spans="1:79" x14ac:dyDescent="0.2">
      <c r="A34" s="1001"/>
      <c r="B34" s="863"/>
      <c r="C34" s="1002"/>
      <c r="D34" s="1003"/>
      <c r="E34" s="1004"/>
      <c r="F34" s="1003"/>
      <c r="G34" s="1004"/>
      <c r="H34" s="1005"/>
      <c r="I34" s="1003"/>
      <c r="J34" s="1003"/>
      <c r="K34" s="1005"/>
      <c r="L34" s="1003"/>
      <c r="M34" s="1003"/>
      <c r="N34" s="1005"/>
      <c r="O34" s="1003"/>
      <c r="P34" s="1003"/>
      <c r="Q34" s="1005"/>
      <c r="R34" s="1003"/>
      <c r="S34" s="1003"/>
      <c r="T34" s="1005"/>
      <c r="U34" s="1003"/>
      <c r="V34" s="1003"/>
      <c r="W34" s="1005"/>
      <c r="X34" s="1003"/>
      <c r="Y34" s="1003"/>
      <c r="Z34" s="1005"/>
      <c r="AA34" s="1003"/>
      <c r="AB34" s="1003"/>
      <c r="AC34" s="1005"/>
      <c r="AD34" s="1003"/>
      <c r="AE34" s="1003"/>
      <c r="AF34" s="1005"/>
      <c r="AG34" s="1003"/>
      <c r="AH34" s="1003"/>
      <c r="AI34" s="1005"/>
      <c r="AJ34" s="1003"/>
      <c r="AK34" s="1003"/>
      <c r="AL34" s="1005"/>
      <c r="AM34" s="1003"/>
      <c r="AN34" s="1003"/>
      <c r="AO34" s="1005"/>
      <c r="AP34" s="1003"/>
      <c r="AQ34" s="1003"/>
      <c r="AR34" s="1005"/>
      <c r="AS34" s="1003"/>
      <c r="AT34" s="1003"/>
      <c r="AU34" s="1005"/>
      <c r="AV34" s="1003"/>
      <c r="AW34" s="1003"/>
      <c r="AX34" s="1005"/>
      <c r="AY34" s="1003"/>
      <c r="AZ34" s="1003"/>
      <c r="BA34" s="1005"/>
      <c r="BB34" s="1003"/>
      <c r="BC34" s="1003"/>
      <c r="BD34" s="1005"/>
      <c r="BE34" s="1003"/>
      <c r="BF34" s="1003"/>
      <c r="BG34" s="1005"/>
      <c r="BH34" s="1003"/>
      <c r="BI34" s="1003"/>
      <c r="BJ34" s="1005"/>
      <c r="BK34" s="1003"/>
      <c r="BL34" s="1003"/>
      <c r="BM34" s="1005"/>
      <c r="BN34" s="1003"/>
      <c r="BO34" s="1003"/>
      <c r="BP34" s="1005"/>
      <c r="BQ34" s="1003"/>
      <c r="BR34" s="1003"/>
      <c r="BS34" s="1005"/>
      <c r="BT34" s="1003"/>
      <c r="BU34" s="1003"/>
      <c r="BV34" s="1005"/>
      <c r="BW34" s="1003"/>
      <c r="BX34" s="1003"/>
      <c r="BY34" s="1005"/>
      <c r="BZ34" s="1003"/>
      <c r="CA34" s="1003"/>
    </row>
    <row r="35" spans="1:79" ht="15" x14ac:dyDescent="0.25">
      <c r="B35" s="1530" t="s">
        <v>88</v>
      </c>
      <c r="C35" s="1530"/>
      <c r="D35" s="1530"/>
      <c r="E35" s="1530"/>
      <c r="F35" s="1530"/>
      <c r="T35" s="1531"/>
      <c r="U35" s="1532"/>
    </row>
    <row r="36" spans="1:79" x14ac:dyDescent="0.2">
      <c r="T36" s="1531"/>
      <c r="U36" s="1532"/>
    </row>
    <row r="38" spans="1:79" x14ac:dyDescent="0.2">
      <c r="B38" s="1533"/>
      <c r="H38" s="339"/>
      <c r="I38" s="339"/>
      <c r="J38" s="339"/>
      <c r="T38" s="1531"/>
      <c r="U38" s="1532"/>
    </row>
    <row r="39" spans="1:79" x14ac:dyDescent="0.2">
      <c r="B39" s="1533"/>
    </row>
    <row r="40" spans="1:79" x14ac:dyDescent="0.2">
      <c r="B40" s="1533"/>
    </row>
    <row r="41" spans="1:79" x14ac:dyDescent="0.2">
      <c r="B41" s="1533"/>
    </row>
    <row r="42" spans="1:79" x14ac:dyDescent="0.2">
      <c r="B42" s="1533"/>
    </row>
    <row r="63" spans="19:19" ht="18.75" x14ac:dyDescent="0.3">
      <c r="S63" s="1534"/>
    </row>
  </sheetData>
  <mergeCells count="8">
    <mergeCell ref="E25:F25"/>
    <mergeCell ref="B35:F35"/>
    <mergeCell ref="J3:M3"/>
    <mergeCell ref="BZ3:CA3"/>
    <mergeCell ref="A20:B20"/>
    <mergeCell ref="D20:E20"/>
    <mergeCell ref="A21:B21"/>
    <mergeCell ref="D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Авангард</vt:lpstr>
      <vt:lpstr>МДФ</vt:lpstr>
      <vt:lpstr>Юмас</vt:lpstr>
      <vt:lpstr>Пионер-2</vt:lpstr>
      <vt:lpstr>Самарово</vt:lpstr>
      <vt:lpstr>Западная</vt:lpstr>
      <vt:lpstr>ГИБДД</vt:lpstr>
      <vt:lpstr>Ярки</vt:lpstr>
      <vt:lpstr>Авангард!Область_печати</vt:lpstr>
      <vt:lpstr>ГИБДД!Область_печати</vt:lpstr>
      <vt:lpstr>Западная!Область_печати</vt:lpstr>
      <vt:lpstr>МДФ!Область_печати</vt:lpstr>
      <vt:lpstr>'Пионер-2'!Область_печати</vt:lpstr>
      <vt:lpstr>Самарово!Область_печати</vt:lpstr>
      <vt:lpstr>Юмас!Область_печати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2014-09-12T01:52:04Z</dcterms:modified>
</cp:coreProperties>
</file>